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fernando.aucesc\Documents\RESPALDO TOSHIBA\PROCESOS 2024\3) PROGRAMAS PRESUPUESTARIOS 2025\TRIMESTRE_I_2025_ INDICADORES\FICHAS PARA SUBIR A PLATAFORMA\"/>
    </mc:Choice>
  </mc:AlternateContent>
  <xr:revisionPtr revIDLastSave="0" documentId="13_ncr:1_{3683FA90-CA0B-4C92-BE6E-B8399FBE858E}" xr6:coauthVersionLast="47" xr6:coauthVersionMax="47" xr10:uidLastSave="{00000000-0000-0000-0000-000000000000}"/>
  <bookViews>
    <workbookView xWindow="-120" yWindow="-120" windowWidth="29040" windowHeight="15720" firstSheet="1" activeTab="6" xr2:uid="{00000000-000D-0000-FFFF-FFFF00000000}"/>
  </bookViews>
  <sheets>
    <sheet name="Datos" sheetId="40" state="hidden" r:id="rId1"/>
    <sheet name="MIR" sheetId="50" r:id="rId2"/>
    <sheet name="FIN" sheetId="37" r:id="rId3"/>
    <sheet name="PROPOSITO" sheetId="51" r:id="rId4"/>
    <sheet name="COMPONENTE 1" sheetId="42" r:id="rId5"/>
    <sheet name="COMPONENTE 2" sheetId="56" r:id="rId6"/>
    <sheet name="COMPONENTE 3" sheetId="57" r:id="rId7"/>
  </sheets>
  <definedNames>
    <definedName name="_xlnm.Print_Area" localSheetId="4">'COMPONENTE 1'!$A$1:$Q$141</definedName>
    <definedName name="_xlnm.Print_Area" localSheetId="5">'COMPONENTE 2'!$A$1:$Q$136</definedName>
    <definedName name="_xlnm.Print_Area" localSheetId="6">'COMPONENTE 3'!$A$1:$Q$122</definedName>
    <definedName name="_xlnm.Print_Area" localSheetId="2">FIN!$A$1:$Q$58</definedName>
    <definedName name="_xlnm.Print_Area" localSheetId="1">MIR!$A$1:$Q$114</definedName>
    <definedName name="_xlnm.Print_Area" localSheetId="3">PROPOSITO!$A$1:$Q$58</definedName>
    <definedName name="_xlnm.Print_Titles" localSheetId="4">'COMPONENTE 1'!$1:$2</definedName>
    <definedName name="_xlnm.Print_Titles" localSheetId="5">'COMPONENTE 2'!$1:$2</definedName>
    <definedName name="_xlnm.Print_Titles" localSheetId="6">'COMPONENTE 3'!$1:$2</definedName>
    <definedName name="_xlnm.Print_Titles" localSheetId="1">MIR!$1:$2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54" i="42" l="1"/>
  <c r="P53" i="42"/>
  <c r="P39" i="42"/>
  <c r="D16" i="42"/>
  <c r="A14" i="42"/>
  <c r="P84" i="51"/>
  <c r="P81" i="51"/>
  <c r="P79" i="51"/>
  <c r="P69" i="51"/>
  <c r="P57" i="51"/>
  <c r="Q56" i="51"/>
  <c r="P55" i="51"/>
  <c r="P43" i="51"/>
  <c r="Q57" i="37"/>
  <c r="P56" i="37"/>
  <c r="P55" i="37"/>
  <c r="P43" i="37"/>
  <c r="A31" i="37"/>
  <c r="D27" i="37"/>
  <c r="D26" i="37"/>
  <c r="D21" i="37"/>
  <c r="Q112" i="57" l="1"/>
  <c r="Q110" i="57"/>
  <c r="Q108" i="57"/>
  <c r="Q106" i="57"/>
  <c r="Q104" i="57"/>
  <c r="Q102" i="57"/>
  <c r="Q100" i="57"/>
  <c r="Q98" i="57"/>
  <c r="Q94" i="57"/>
  <c r="Q92" i="57"/>
  <c r="P104" i="57"/>
  <c r="P102" i="57"/>
  <c r="P99" i="57"/>
  <c r="P100" i="57"/>
  <c r="P101" i="57"/>
  <c r="P103" i="57"/>
  <c r="P105" i="57"/>
  <c r="P106" i="57"/>
  <c r="P107" i="57"/>
  <c r="P108" i="57"/>
  <c r="P109" i="57"/>
  <c r="P110" i="57"/>
  <c r="P111" i="57"/>
  <c r="P112" i="57"/>
  <c r="P113" i="57"/>
  <c r="P96" i="57"/>
  <c r="P97" i="57"/>
  <c r="P98" i="57"/>
  <c r="P95" i="57"/>
  <c r="P94" i="57"/>
  <c r="P93" i="57"/>
  <c r="P92" i="57"/>
  <c r="F116" i="57"/>
  <c r="P107" i="56"/>
  <c r="P108" i="56"/>
  <c r="Q107" i="56" s="1"/>
  <c r="P109" i="56"/>
  <c r="P110" i="56"/>
  <c r="P111" i="56"/>
  <c r="P112" i="56"/>
  <c r="P113" i="56"/>
  <c r="P114" i="56"/>
  <c r="P115" i="56"/>
  <c r="P116" i="56"/>
  <c r="Q115" i="56" s="1"/>
  <c r="P117" i="56"/>
  <c r="P118" i="56"/>
  <c r="Q117" i="56" s="1"/>
  <c r="P119" i="56"/>
  <c r="P120" i="56"/>
  <c r="P121" i="56"/>
  <c r="P122" i="56"/>
  <c r="Q121" i="56" s="1"/>
  <c r="P123" i="56"/>
  <c r="P124" i="56"/>
  <c r="Q123" i="56" s="1"/>
  <c r="P125" i="56"/>
  <c r="P126" i="56"/>
  <c r="P99" i="56"/>
  <c r="P100" i="56"/>
  <c r="Q99" i="56" s="1"/>
  <c r="P101" i="56"/>
  <c r="P102" i="56"/>
  <c r="Q101" i="56" s="1"/>
  <c r="P103" i="56"/>
  <c r="P104" i="56"/>
  <c r="Q103" i="56" s="1"/>
  <c r="P105" i="56"/>
  <c r="P106" i="56"/>
  <c r="Q105" i="56" s="1"/>
  <c r="P98" i="56"/>
  <c r="Q97" i="56" s="1"/>
  <c r="P97" i="56"/>
  <c r="P96" i="56"/>
  <c r="P95" i="56"/>
  <c r="Q95" i="56" s="1"/>
  <c r="P94" i="56"/>
  <c r="Q93" i="56" s="1"/>
  <c r="P93" i="56"/>
  <c r="P92" i="56"/>
  <c r="P129" i="56" s="1"/>
  <c r="P91" i="56"/>
  <c r="P128" i="56" s="1"/>
  <c r="F129" i="56"/>
  <c r="N131" i="50" s="1"/>
  <c r="Q91" i="56"/>
  <c r="F115" i="57"/>
  <c r="F128" i="56"/>
  <c r="O5" i="50"/>
  <c r="L113" i="50"/>
  <c r="L91" i="50"/>
  <c r="L61" i="50"/>
  <c r="P116" i="57"/>
  <c r="P115" i="57"/>
  <c r="P77" i="57"/>
  <c r="P67" i="57"/>
  <c r="P53" i="57"/>
  <c r="P39" i="57"/>
  <c r="F134" i="42"/>
  <c r="P134" i="42" s="1"/>
  <c r="F133" i="42"/>
  <c r="P133" i="42" s="1"/>
  <c r="P103" i="42"/>
  <c r="P102" i="42"/>
  <c r="P66" i="56"/>
  <c r="P39" i="56"/>
  <c r="P53" i="56" s="1"/>
  <c r="P131" i="42"/>
  <c r="P130" i="42"/>
  <c r="P129" i="42"/>
  <c r="P128" i="42"/>
  <c r="P127" i="42"/>
  <c r="P126" i="42"/>
  <c r="P125" i="42"/>
  <c r="P124" i="42"/>
  <c r="P123" i="42"/>
  <c r="P122" i="42"/>
  <c r="P121" i="42"/>
  <c r="P120" i="42"/>
  <c r="P119" i="42"/>
  <c r="P118" i="42"/>
  <c r="P117" i="42"/>
  <c r="P116" i="42"/>
  <c r="P115" i="42"/>
  <c r="P114" i="42"/>
  <c r="P113" i="42"/>
  <c r="P112" i="42"/>
  <c r="P111" i="42"/>
  <c r="P110" i="42"/>
  <c r="P109" i="42"/>
  <c r="P108" i="42"/>
  <c r="P107" i="42"/>
  <c r="P106" i="42"/>
  <c r="P105" i="42"/>
  <c r="P104" i="42"/>
  <c r="P101" i="42"/>
  <c r="P100" i="42"/>
  <c r="P99" i="42"/>
  <c r="P97" i="42"/>
  <c r="P93" i="42"/>
  <c r="P92" i="42"/>
  <c r="Q109" i="56" l="1"/>
  <c r="Q125" i="56"/>
  <c r="Q113" i="56"/>
  <c r="Q111" i="56"/>
  <c r="Q115" i="57"/>
  <c r="Q128" i="56"/>
  <c r="Q133" i="42"/>
  <c r="Q124" i="42"/>
  <c r="Q108" i="42"/>
  <c r="Q114" i="42"/>
  <c r="Q126" i="42"/>
  <c r="Q104" i="42"/>
  <c r="Q110" i="42"/>
  <c r="Q116" i="42"/>
  <c r="Q128" i="42"/>
  <c r="Q106" i="42"/>
  <c r="Q112" i="42"/>
  <c r="Q118" i="42"/>
  <c r="Q120" i="42"/>
  <c r="Q100" i="42"/>
  <c r="Q130" i="42"/>
  <c r="Q92" i="42"/>
  <c r="D21" i="57"/>
  <c r="C14" i="51"/>
  <c r="C14" i="37"/>
  <c r="P95" i="42"/>
  <c r="F14" i="42" l="1"/>
  <c r="E14" i="42"/>
  <c r="C12" i="42"/>
  <c r="O25" i="57"/>
  <c r="A26" i="57"/>
  <c r="D22" i="57"/>
  <c r="F14" i="57"/>
  <c r="E14" i="57"/>
  <c r="C12" i="57"/>
  <c r="C9" i="57"/>
  <c r="F19" i="37"/>
  <c r="E19" i="37"/>
  <c r="O25" i="56"/>
  <c r="A26" i="56"/>
  <c r="D22" i="56"/>
  <c r="D21" i="56"/>
  <c r="F14" i="56"/>
  <c r="E14" i="56"/>
  <c r="C12" i="56"/>
  <c r="C9" i="56"/>
  <c r="P80" i="56" l="1"/>
  <c r="P81" i="57"/>
  <c r="O25" i="42" l="1"/>
  <c r="A26" i="42"/>
  <c r="D22" i="42"/>
  <c r="D21" i="42"/>
  <c r="O30" i="51"/>
  <c r="A31" i="51"/>
  <c r="O30" i="37"/>
  <c r="D27" i="51"/>
  <c r="D26" i="51"/>
  <c r="C17" i="51"/>
  <c r="C17" i="37"/>
  <c r="L10" i="37"/>
  <c r="L10" i="51" s="1"/>
  <c r="L11" i="37"/>
  <c r="L11" i="51" s="1"/>
  <c r="L9" i="37"/>
  <c r="L9" i="51" s="1"/>
  <c r="C10" i="37"/>
  <c r="C10" i="51" s="1"/>
  <c r="C11" i="37"/>
  <c r="C11" i="51" s="1"/>
  <c r="C9" i="37"/>
  <c r="C9" i="51" s="1"/>
  <c r="O6" i="37"/>
  <c r="O6" i="51" s="1"/>
  <c r="K6" i="37"/>
  <c r="K6" i="51" s="1"/>
  <c r="K6" i="42" s="1"/>
  <c r="G6" i="37"/>
  <c r="G6" i="51" s="1"/>
  <c r="D6" i="37"/>
  <c r="D6" i="51" s="1"/>
  <c r="A6" i="37"/>
  <c r="A6" i="51" s="1"/>
  <c r="A6" i="42" l="1"/>
  <c r="A6" i="56"/>
  <c r="A6" i="57"/>
  <c r="O6" i="42"/>
  <c r="O6" i="56"/>
  <c r="O6" i="57"/>
  <c r="D6" i="42"/>
  <c r="D6" i="57"/>
  <c r="D6" i="56"/>
  <c r="G6" i="42"/>
  <c r="G6" i="57"/>
  <c r="G6" i="56"/>
  <c r="K6" i="57"/>
  <c r="K6" i="56"/>
  <c r="P94" i="42"/>
  <c r="Q94" i="42" s="1"/>
  <c r="P96" i="42"/>
  <c r="Q96" i="42" s="1"/>
  <c r="P98" i="42"/>
  <c r="Q98" i="42" s="1"/>
  <c r="P81" i="42" l="1"/>
</calcChain>
</file>

<file path=xl/sharedStrings.xml><?xml version="1.0" encoding="utf-8"?>
<sst xmlns="http://schemas.openxmlformats.org/spreadsheetml/2006/main" count="1271" uniqueCount="317">
  <si>
    <t>FICHA TÉCNICA INDICADORES</t>
  </si>
  <si>
    <t>Datos de Identificación del Programa Presupuestario</t>
  </si>
  <si>
    <t>Programa Presupuestario</t>
  </si>
  <si>
    <t>Alineación</t>
  </si>
  <si>
    <t>Resumen Narrativo de la Matriz de Indicadores para Resultados</t>
  </si>
  <si>
    <t>Datos de Identificación del Indicador</t>
  </si>
  <si>
    <t>Tipo</t>
  </si>
  <si>
    <t>Dimensión</t>
  </si>
  <si>
    <t xml:space="preserve">Área Responsable </t>
  </si>
  <si>
    <t>Características del Indicador</t>
  </si>
  <si>
    <t xml:space="preserve">Claridad </t>
  </si>
  <si>
    <t>Relevancia</t>
  </si>
  <si>
    <t>Economía</t>
  </si>
  <si>
    <t>Monitoreable</t>
  </si>
  <si>
    <t>Adecuado</t>
  </si>
  <si>
    <t>Aporte Marginal</t>
  </si>
  <si>
    <t>Medios de Verificación</t>
  </si>
  <si>
    <t>Determinación de Metas</t>
  </si>
  <si>
    <t>Valor</t>
  </si>
  <si>
    <t>Año</t>
  </si>
  <si>
    <t xml:space="preserve">Enero </t>
  </si>
  <si>
    <t>Febrero</t>
  </si>
  <si>
    <t>Marzo</t>
  </si>
  <si>
    <t>Abril</t>
  </si>
  <si>
    <t>Mayo</t>
  </si>
  <si>
    <t>Junio</t>
  </si>
  <si>
    <t>Julio</t>
  </si>
  <si>
    <t>Agosto</t>
  </si>
  <si>
    <t>Septiembre</t>
  </si>
  <si>
    <t>Octubre</t>
  </si>
  <si>
    <t>Noviembre</t>
  </si>
  <si>
    <t>Diciembre</t>
  </si>
  <si>
    <t xml:space="preserve">Total </t>
  </si>
  <si>
    <t>Características de las variables</t>
  </si>
  <si>
    <t>Variable 1</t>
  </si>
  <si>
    <t>Variable</t>
  </si>
  <si>
    <t>Variable 2</t>
  </si>
  <si>
    <t>Entidad Fiscalizada</t>
  </si>
  <si>
    <t>Plan Municipal de Desarrollo</t>
  </si>
  <si>
    <t xml:space="preserve">Eje </t>
  </si>
  <si>
    <t>Plan Estatal de Desarrollo</t>
  </si>
  <si>
    <t>Eje</t>
  </si>
  <si>
    <t>Objetivo</t>
  </si>
  <si>
    <t>FIN</t>
  </si>
  <si>
    <t>Estratégico</t>
  </si>
  <si>
    <t>Gestión</t>
  </si>
  <si>
    <t>Eficiencia</t>
  </si>
  <si>
    <t>Eficacia</t>
  </si>
  <si>
    <t>Calidad</t>
  </si>
  <si>
    <t>Fecuencia</t>
  </si>
  <si>
    <t>Anual</t>
  </si>
  <si>
    <t>Semestral</t>
  </si>
  <si>
    <t>Trimestral</t>
  </si>
  <si>
    <t xml:space="preserve">Bimestral </t>
  </si>
  <si>
    <t>Mensual</t>
  </si>
  <si>
    <t>Comportamiento</t>
  </si>
  <si>
    <t>Ascendente</t>
  </si>
  <si>
    <t>Descendente</t>
  </si>
  <si>
    <t>Constante</t>
  </si>
  <si>
    <t>Unidad de medida</t>
  </si>
  <si>
    <t>PROPÓSITO</t>
  </si>
  <si>
    <t>COMPONENTE 1</t>
  </si>
  <si>
    <t>COMPONENTE 2</t>
  </si>
  <si>
    <t>COMPONENTE 3</t>
  </si>
  <si>
    <t>Actividades</t>
  </si>
  <si>
    <t>Descripción</t>
  </si>
  <si>
    <t>Calendario</t>
  </si>
  <si>
    <t>Programado/Realizado</t>
  </si>
  <si>
    <t>Ene</t>
  </si>
  <si>
    <t>Feb.</t>
  </si>
  <si>
    <t>Mar.</t>
  </si>
  <si>
    <t>Abr.</t>
  </si>
  <si>
    <t>May.</t>
  </si>
  <si>
    <t>Jun.</t>
  </si>
  <si>
    <t>Jul.</t>
  </si>
  <si>
    <t>Ago.</t>
  </si>
  <si>
    <t>Sep.</t>
  </si>
  <si>
    <t>Oct.</t>
  </si>
  <si>
    <t>Nov.</t>
  </si>
  <si>
    <t>Dic.</t>
  </si>
  <si>
    <t>Total</t>
  </si>
  <si>
    <t>Porcentaje de Cumplimiento</t>
  </si>
  <si>
    <t>Tipo de Indicador</t>
  </si>
  <si>
    <t>Cumplimiento del Indicador:</t>
  </si>
  <si>
    <t>PROGRAMADO</t>
  </si>
  <si>
    <t>Calendarización</t>
  </si>
  <si>
    <t>REALIZADO</t>
  </si>
  <si>
    <t>Meta del Indicador:</t>
  </si>
  <si>
    <t xml:space="preserve">Resultado del Indicador: </t>
  </si>
  <si>
    <t>Variable:</t>
  </si>
  <si>
    <t>Unidad de medida:</t>
  </si>
  <si>
    <t>Tipo de variable:</t>
  </si>
  <si>
    <t>Tipo variable</t>
  </si>
  <si>
    <t>Fija</t>
  </si>
  <si>
    <t>Acumulada</t>
  </si>
  <si>
    <t xml:space="preserve">Explicaciones y causas de las variaciones al cumplimiento de la programación.
¿Por qúe no se cumplió o por qué se superó considerablemente lo programado? </t>
  </si>
  <si>
    <t>*Anexar evidencia de los resultados del indicador.</t>
  </si>
  <si>
    <t>Realizado</t>
  </si>
  <si>
    <t>Programado</t>
  </si>
  <si>
    <t>Unidad(es) Responsable(s)</t>
  </si>
  <si>
    <t>Vertiente</t>
  </si>
  <si>
    <t>Nivel 1</t>
  </si>
  <si>
    <t>Nivel 2</t>
  </si>
  <si>
    <t>Frecuencia de medición</t>
  </si>
  <si>
    <t xml:space="preserve">Tipo de fórmula </t>
  </si>
  <si>
    <t>Supuesto</t>
  </si>
  <si>
    <t>Meta Programada</t>
  </si>
  <si>
    <t>Fecha de cumplimiento</t>
  </si>
  <si>
    <t>Comportamiento del indicador</t>
  </si>
  <si>
    <t>Matriz de Indicadores para Resultados</t>
  </si>
  <si>
    <t>Resumen Narrativo</t>
  </si>
  <si>
    <t>Indicador</t>
  </si>
  <si>
    <t xml:space="preserve">Medios de Verificación </t>
  </si>
  <si>
    <t>Clave</t>
  </si>
  <si>
    <t>Línea base</t>
  </si>
  <si>
    <t>Método de cálculo (fórmula)</t>
  </si>
  <si>
    <t>Meta programada</t>
  </si>
  <si>
    <t>Medios de verificación</t>
  </si>
  <si>
    <t>CUMPLIMIENTO DEL INDICADOR</t>
  </si>
  <si>
    <t>MIR</t>
  </si>
  <si>
    <t>Descripción del indicador</t>
  </si>
  <si>
    <t>Descripción del Indicador</t>
  </si>
  <si>
    <t>INTERAPAS</t>
  </si>
  <si>
    <t>Dirección de Operación y Mantenimiento</t>
  </si>
  <si>
    <t>EJERCICIO FISCAL 2025
MATRIZ DE INDICADORES PARA RESULTADOS</t>
  </si>
  <si>
    <t>Dirección de Operación y Mantenimiento.</t>
  </si>
  <si>
    <t>Porcentaje</t>
  </si>
  <si>
    <t>Eje 3</t>
  </si>
  <si>
    <t>Economía sustentable para San Luis Potosí.</t>
  </si>
  <si>
    <t>Vertiente 3.5</t>
  </si>
  <si>
    <t>Recuperación hídrica con enfoque de cuencas.</t>
  </si>
  <si>
    <t>Incrementar la infraestructura Hidráulica en el Estado, nuevas presas, pozos, redes de distribución de agua potable, sistema de drenaje y alcantarillado.</t>
  </si>
  <si>
    <t>Eje 2</t>
  </si>
  <si>
    <t>Contribuir al acceso universal del agua mediante el fortalecimiento de la infraestructura y la implementación de una nueva tecnología, así como la concientización y el uso responsable del agua.</t>
  </si>
  <si>
    <t>Fortalecer la infarestructura para el abastecimiento de agua potable en el municipio.</t>
  </si>
  <si>
    <t>Proveer servicios de agua potable con calidad y eficiencia para abatir la escasez en zonas afectadas.</t>
  </si>
  <si>
    <t>EJERCICIO FISCAL 2025
NIVEL FIN</t>
  </si>
  <si>
    <r>
      <t>Nombre del Indicador:</t>
    </r>
    <r>
      <rPr>
        <sz val="9"/>
        <rFont val="Noto Sans"/>
        <family val="2"/>
      </rPr>
      <t xml:space="preserve"> </t>
    </r>
  </si>
  <si>
    <t>✔</t>
  </si>
  <si>
    <t>31 de diciembre de 2025</t>
  </si>
  <si>
    <t>LÍNEA BASE</t>
  </si>
  <si>
    <t>EJERCICIO FISCAL 2025
NIVEL PROPÓSITO</t>
  </si>
  <si>
    <t>31 de diciembre de 2025.</t>
  </si>
  <si>
    <t>EJERCICIO FISCAL 2025
NIVEL COMPONENTE 1</t>
  </si>
  <si>
    <r>
      <t>Nombre del Indicador:</t>
    </r>
    <r>
      <rPr>
        <sz val="9"/>
        <color theme="1"/>
        <rFont val="Noto Sans"/>
        <family val="2"/>
      </rPr>
      <t xml:space="preserve"> </t>
    </r>
  </si>
  <si>
    <t>EJERCICIO FISCAL 2025
NIVEL COMPONENTE 2</t>
  </si>
  <si>
    <t>EJERCICIO FISCAL 2025
NIVEL COMPONENTE 3</t>
  </si>
  <si>
    <t>Materiales, accesorios y suministros de laboratorio</t>
  </si>
  <si>
    <t>Telefonía tradicional</t>
  </si>
  <si>
    <t>Pago de suledos y salarios, retibuciones de carácter social, primas vacacionales, gratificaciones retribuciones y seguros.</t>
  </si>
  <si>
    <t>Material impreso e información digital.</t>
  </si>
  <si>
    <t>Productos alimenticios para personas.</t>
  </si>
  <si>
    <t>Refacciones y accesorios menores de edificios.</t>
  </si>
  <si>
    <t>Servicios de vigilancia.</t>
  </si>
  <si>
    <t>TOTAL</t>
  </si>
  <si>
    <t>Materiales, útiles y equipos menores de tecnologías de la información y comunicaciones.</t>
  </si>
  <si>
    <t>Material de limpieza.</t>
  </si>
  <si>
    <t>Mercancías adquiridas para su comercialización.</t>
  </si>
  <si>
    <t>Productos minerales no metálicos.</t>
  </si>
  <si>
    <t>Material eléctrico y electrónico.</t>
  </si>
  <si>
    <t>Artículos metálicos para la construcción.</t>
  </si>
  <si>
    <t>Materiales complementarios.</t>
  </si>
  <si>
    <t>Otros materiales y artículos de construcción y reparación.</t>
  </si>
  <si>
    <t>Fibras sintéticas, hules, plásticos y derivados.</t>
  </si>
  <si>
    <t>Combustibles, lubricantes y aditivos.</t>
  </si>
  <si>
    <t>Prendas de seguridad y protección personal.</t>
  </si>
  <si>
    <t>***</t>
  </si>
  <si>
    <t>Refacciones y accesorios menores de mobiliario y equipo de administración, educacional y recreativo.</t>
  </si>
  <si>
    <t>Herramientas menores.</t>
  </si>
  <si>
    <t>Refacciones y accesorios menores de equipo de cómputo y tecnologías de la información.</t>
  </si>
  <si>
    <t>Refacciones y accesorios menores de equipo de transporte.</t>
  </si>
  <si>
    <t>Refacciones y accesorios menores de maquinaria y otros equipos.</t>
  </si>
  <si>
    <t>Telefonía celular.</t>
  </si>
  <si>
    <t>Servicios de acceso de Internet, redes y procesamiento de información.</t>
  </si>
  <si>
    <t>Arrendamiento de mobiliario y equipo de administración, educacional y recreativo.</t>
  </si>
  <si>
    <t>Seguro de bienes patrimoniales.</t>
  </si>
  <si>
    <t>Conservación y mantenimiento menor de inmuebles.</t>
  </si>
  <si>
    <t>Instalación, reparación y mantenimiento de mobiliario y equipo de administración, educacional y recreativo.</t>
  </si>
  <si>
    <t>Reparación y mantenimiento de equipo de transporte.</t>
  </si>
  <si>
    <t>Servicios de limpieza y manejo de desechos.</t>
  </si>
  <si>
    <t>Sentencias y resoluciones por autoridad competente.</t>
  </si>
  <si>
    <t>Impuesto sobre nóminas y otros que se deriven de una relación laboral.</t>
  </si>
  <si>
    <t>Muebles de oficina y estantería.</t>
  </si>
  <si>
    <t>Metros cúbicos</t>
  </si>
  <si>
    <t>Pesos</t>
  </si>
  <si>
    <t>Materiales, útiles y equipos menores de oficina.</t>
  </si>
  <si>
    <t>Materiales, accesorios y suministros médicos.</t>
  </si>
  <si>
    <t>Impuestos y derechos.</t>
  </si>
  <si>
    <t>Otros servicios generales.</t>
  </si>
  <si>
    <t>Monto programado</t>
  </si>
  <si>
    <t>FC25</t>
  </si>
  <si>
    <t>Comercial (facturación y cobranza)</t>
  </si>
  <si>
    <t>Dirección de Comercialización</t>
  </si>
  <si>
    <t>A través de un plan integral, contribuir para fortalecer proyectos que promuevan la sostenibilidad financiera, soportada en un flujo estable y suficiente, proveniente de recursos de tarifas (ajustadas a la capacidad de pago de los usuarios más vulnerables y que a su vez cubra las necesidades de operación y mantenimiento de la infraestructura) y de fondeo de recursos públicos (con subsidios focalizados), seguida de una intensa difusión de campañas de sensibilización, programas, promoción para que el usuario acuda a celebrar su contrato, cultura del agua en los diferentes medios de comunicación, entre otros. Además de promover la mayor obertura de micromedición en clientes y usuarios, una correcta toma de lecturas y facturación con precios justos y acorde a los consumido.</t>
  </si>
  <si>
    <t>1. Eficiencia comercial (%).</t>
  </si>
  <si>
    <t>Reporte de la Dirección de Comercialización y la Dirección de Administración y Finanzas.</t>
  </si>
  <si>
    <t>Se logra aumentar la eficiencia comercial entre lo facturado con lo recaudado y con ello un aumento en el flujo de efectivo interno.</t>
  </si>
  <si>
    <t>Dirección de Comercialización - Dirección de Administración y Finanzas.</t>
  </si>
  <si>
    <t>El Organismo Operador cuenta con un mejor control en el fortalecimiento de proyectos, programas, acciones y difusiones, que han contribuido en el aumento de la recaudación; además con el aumento en la cobertura de micromedición se lleva un registro más controlado en el volumen de agua facturada y los volúmenes de agua contabilizada.</t>
  </si>
  <si>
    <t>4.- Eficiencia comerciar servicio doméstico.</t>
  </si>
  <si>
    <t>Informe de la Dirección de Comercialización.</t>
  </si>
  <si>
    <t>Se logra aumentar la recaudación en el servicio doméstico, siendo uno de los servicios con mayores usuarios y con mayor rezago.</t>
  </si>
  <si>
    <t>Aumentar la recaudación al menos en un 10 % de manera general lo facturado VS lo cobrado.</t>
  </si>
  <si>
    <t>El padrón de usuarios del INTERAPAS, lo forman un total de 409,919 usuarios, formado por servicio público con una recaudación del 36.03 %, servicio doméstico con el 47.04 %, comercial y de servicios con un 67.03 % e industrial con un 84.73 %, alcanzando una eficiencia global del 54.61 % y una cartera vencida de $ 1,328,243,701.00, Al cierre del ejercicio 2024, se cierra con una eficiencia comercial del 71.13 %.</t>
  </si>
  <si>
    <t>Al ciere del ejercio 2024, la recaudación por la prestación del servicio de agua a usuarios de tipo doméstico, se cierra con una recaudación del 66.33 %</t>
  </si>
  <si>
    <t>Aumentar al menos en un 10 % la recaudación en servicio de tipo doméstico, en este tipo de contratación se concentra el mayor número de usuarios.</t>
  </si>
  <si>
    <t>Evalúa el número de tomas que son reparadas por fuga, por mal funcionamiento del medidor o algun taponamiento que pueda tener en el cuadro de la toma.</t>
  </si>
  <si>
    <t>Al cierre del ejercicio 2024 se rehabilitó un total de 1,954 tomas, es decir por cada mil tomas se rehabilitaron 5.</t>
  </si>
  <si>
    <t>Rehabilitar al menos un 10 % más de tomas, con respecto al ajercicio anterior.</t>
  </si>
  <si>
    <t>Energía eléctrica.</t>
  </si>
  <si>
    <t>Difusión por radio, televisión y otros medios de mensajes sobre programas y actividades gubernamentales.</t>
  </si>
  <si>
    <t>8. Número de tomas rehabilitadas por cada mil tomas registradas.</t>
  </si>
  <si>
    <t>9. Número de diagnósticos para detectar fallas por cada mil tomas</t>
  </si>
  <si>
    <t>Entre mayor número de tomas se puedan rehabilitar y dejar en óptimo funcionamiento, mayor número de usuarios estarán satisfechos con el servicio.</t>
  </si>
  <si>
    <t>Consumo</t>
  </si>
  <si>
    <t>Pieza</t>
  </si>
  <si>
    <t>Lote</t>
  </si>
  <si>
    <t>M</t>
  </si>
  <si>
    <t>KWh</t>
  </si>
  <si>
    <t>Servicio</t>
  </si>
  <si>
    <t>Unidades</t>
  </si>
  <si>
    <t>Publicidad</t>
  </si>
  <si>
    <t>Dirección de Adminsitración y Finanzas.</t>
  </si>
  <si>
    <t>Evalúa el número de tomas a las que se les hace diagnóstico para detectar fallas, fugas o algún daño interno.</t>
  </si>
  <si>
    <t>Al cierre del ejercicio 2024, se ejecutaron 4,607 diagnósticos, es decir 11 diagnósticos por cada mil tomas.</t>
  </si>
  <si>
    <t>A mayor número de diagnósticos ejecutados y tomas rehabilitadas para su puesta en marcha y óptimo f, mayor número de clientes satisfechos.</t>
  </si>
  <si>
    <t>Aumentar al menos en un 10 % los diagnósticos ejecutados, para rehabilitar más tomas y que puedan quedar en funcionamiento correcto.</t>
  </si>
  <si>
    <t>Fertilizantes, pesticidas y otros agroquímicos.</t>
  </si>
  <si>
    <t>Refacciones y accesorios menores otros bienes muebles.</t>
  </si>
  <si>
    <t>Arrendamiento de edificios.</t>
  </si>
  <si>
    <t>10. Número de suspensión de servicio por cada mil tomas.</t>
  </si>
  <si>
    <t>Lote.</t>
  </si>
  <si>
    <t>Litros</t>
  </si>
  <si>
    <t>Evalúa el número de tomas que se suspenden por detección de irregularidades que van en contra del reglamento de INTERAPAS, así como la Ley de Aguas del Estado de San Luis Potosí.</t>
  </si>
  <si>
    <t>Al cirre del ejercicio 2024, se suspendieron un total de 45,671 servicios de agua, por detección de anomalias en la toma.</t>
  </si>
  <si>
    <t>Arrendamiento de activos intangibles.</t>
  </si>
  <si>
    <t>Servicios de recaudación, traslado y custodia de valores.</t>
  </si>
  <si>
    <t>Comisiones por ventas.</t>
  </si>
  <si>
    <t>Servicios de jardinería y fumigación.</t>
  </si>
  <si>
    <t>Informe del Departamento de Entubación, de la Dirección de Operación y Mantenimiento.</t>
  </si>
  <si>
    <t>Dirección de Administración y Finanzas.</t>
  </si>
  <si>
    <t>Casos</t>
  </si>
  <si>
    <t>Otros.</t>
  </si>
  <si>
    <t>ACTIVIDADES PRESUPUESTARIAS</t>
  </si>
  <si>
    <t>ACTIVIDADES PRESUPUESTARIAS.</t>
  </si>
  <si>
    <t>No.</t>
  </si>
  <si>
    <t>Descripción de las activdades</t>
  </si>
  <si>
    <t>¿Qué se espera?</t>
  </si>
  <si>
    <t xml:space="preserve">• ¡Atención, Colonia Nueva Progreso! presentes en Av. Salk y Calle Aristóteles con el programa "Acaba tu deuda de una vez". A partir de las 9:00 am hasta las 3:00 pm. - Incentivos en adeudos de agua. - Contratos de servicio sin costo. - Descuentos en multas y presuntivos (excepto torres departamentales). - ¡Aprovecha y ponte al corriente con Interapas!
• ¡Atención Delegación de Bocas! presentes en el Tianguis de Delegación de Bocas con el programa "Acaba tu deuda de una vez" A partir de las 9:00 am hasta las 3:00 pm.
• ¡Atención Ciudad 2000 del Municipio de Villa de Pozos! Este miércoles 12 de febrero estaremos en Calle Robles y Calle 71 con el programa "Acaba tu deuda de una vez".
• ¡Atención vecinos de Fraccionamiento Puerta Natura! Participa en nuestro programa "Acaba tu deuda de una vez" Av. Natura, Coto No. Cero.
• ¡Atención Colonia del Valle! estaremos más cerca de ti, con nuestro programa "Acaba tu deuda de una vez”.
• ¡Atención Colonia Retornos! Habrá presencia en Calle 13 y calle 3, con nuestro programa "Acaba tu deuda de una vez”.
• ¡Atención vecinos del Barrio Vergel! Habrá presencia en el en Centro Deportivo Los Vergeles entre Vergel de las Flores y 6ta privada Vergel, con nuestro programa "Acaba tu deuda de una vez”.
• ¡Atención vecinos de Fraccionamiento Español! estaremos en el Centro Deportivo Español de calle Aragón, con nuestro programa "Acaba tu deuda de una vez”.
• ¡Atención vecinos de Himno Nacional! estaremos en Beethoven esquina con Mozart, con nuestro programa "Acaba tu deuda de una vez”.
• ¡Atención Colonia Industrial Aviación! ¡estaremos en Pozo Industrial Aviación calle 13 esquina con calle 3, con el programa “Acaba tu deuda de una vez!
• ¡Atención Barrio de Tequisquiapan! estaremos en el Jardín de Tequisquiapan en Mariano Arista y Mariano Ávila, con el programa "Acaba tu deuda de una vez”.
• ¡Atención Centro histórico! estaremos en Plaza Aranzazú entre Independencia y Galeana, con el programa "Acaba tu deuda de una vez”.
• ¡Atención Fraccionamiento Capricornio! estaremos en el Centro Deportivo Capricornio de Av. Industrias, con el programa “Acaba tu deuda de una vez”. 
• ¡Atención colonia Rancho Viejo Segunda Sección! estaremos en Prol. Calle 30 esquina calle 99 (Oxxo), con el programa "Acaba tu deuda de una vez”.
• ¡Atención Colonia La Libertad! estaremos en Pozo La Libertad entre Valle de Santa Ana y Santa Clara, con el programa “Acaba tu deuda de una vez”.
• ¡Atención Colonia San Ángel! estaremos en el Centro de Desarrollo Comunitario San Ángel en la calle San Ángel, con el programa "Acaba tu deuda de una vez”.
• ¡Atención San Sebastián! estaremos en el Jardín de San Sebastián en Av. Constitución y calle Santillán, con el programa "Acaba tu deuda de una vez”.
• ¡Atención Colonia Hacienda de Bravo!, estaremos en Lina Parque Infantil en la calle Hacienda La Pila S/N con nuestro programa "Acaba tu deuda de una vez”.
• Promoción en la Campiña Residencial en el OXXO, entre Avenida Huerta Real y José Hernández, en el Municipio de Villa de Pozos, con el programa “Acaba tu deuda de una vez”.
• ¡Atención Colonia Ferrocarrilera! estaremos en el Deportivo Ferrocarrilero de Av. México, con el programa “Acaba tu deuda de una vez”.
• ¡Atención Colonia Jacarandas! estaremos en el Parque de las calles Robles, Pirules y Almendros, con el programa “Acaba tu deuda de una vez”.
• ¡Atención Colonia INFONAVIT Morales! estaremos en el Jardín de Morales en las calles Arsénico y Patria (frente al Oxxo), con el programa “Acaba tu deuda de una vez”.
• ¡Atención Colonia Morales” estaremos en Jardín de Morales en calles Arsénico y Patria (frente a Oxxo), con el programa “Acaba tu deuda de una vez”!
• ¡Atención Colonia La Forestal! estaremos en la cancha multiusos entre calles Puebla, Guanajuato, León Gto. y Ángeles, con el programa “Acaba tu deuda de una vez”.
• ¡Atención Colonia Simón Díaz INFONAVIT! estaremos en Andador Islas Salomón y Estados Unidos de América, con el programa “Acaba tu deuda de una vez”.
• ¡Atención Garita de Jalisco! estaremos en Centro Deportivo Integral La Garita entre Viveros y Niño Artillero, con el programa “Acaba tu deuda de una vez”.
• ¡Atención Barrio de San Miguelito! estaremos en Plaza Iglesia San Miguelito entre Vallejo y Miguel Barragán, con el programa “Acaba tu deuda de una vez”.
• ¡Atención industrial San Luis! estaremos en Av. Coras #134 entre calles Lacandones y Huastecos, con el programa “Acaba tu deuda de una vez”.
• ¡Atención Colonia Julián Carrillo! estaremos en calle López #230, con el programa “Acaba tu deuda de una vez”.
</t>
  </si>
  <si>
    <t xml:space="preserve">• Continua la promoción de “Acaba tu deuda de una vez”. Colonia Juan Sarabia.
• Promoción de “Acaba tu deuda de una vez”, Villa Magna.
• Promoción de incentivos en adeudos de agua con “Acaba tu deuda de una vez”, contratos de servicios de agua sin costo y descuentos en multas y presuntivos. Colonia Jardines del Estadio.
• Promoción de descuentos en Calle Río Grande y Av., Galeana y Sirenia Residencial, Municipio de Villa de Pozos.
• Promoción de descuentos en la Avenida Vista Azul y Camino a Santa Rita, La Viña Residencial del Municipio de Villa de Pozos.
• Promoción de descuentos 2025, Avenida Puerta Real y Avenida de la Hacienda, Fraccionamiento Puerta Real.
• Promoción de descuentos en la calle San Quintín Rodríguez y calle Maravillas del Fraccionamiento Los Pilares de la Delegación La Pila.
• Promoción de descuentos en la Privada de Prolongación Moctezuma y Calle Jaime Sordo de la Colonia Tercera Grande.
• “Acaba tu deuda de una vez”, promoción en la calle Gilberto esquina camino a San Juanico, Fraccionamiento Don Antonio.
• “Acaba tu deuda de una vez”, promoción en el Boulevard Montebello y Avenida Malibú, Fraccionamiento Las Ramblas. Municipio de Villa de Pozos.
• Promoción de descuentos. Fraccionamiento Los Lagos, en el Municipio de Villa de Pozos.
• Descuento de hasta el 50 % en tu adeudo de tarifa comercial.
• Programa “Acaba tu deuda de una vez”, Colonia Prados de San Vicente 1ª Sección en la Cancha Multiusos.
• “Acaba tu deuda de una vez”, incentivos en adeudos de agua, contratos de servicios de agua sin coto, descuento en multas y presuntivos, excepto torres departamentales. Plaza Los Silos “Los Tubos”, entres las calles Vall del Rosario del Pozo y Valle de San Francisco, Colonia los Silos, Municipio de Villa de Pozos.
• Antiguo camino a Simón Díaz y Trojes del Desierto, de la colonia Simón Díaz. “Acaba tu deuda de una vez”.
• Cada pago se traduce en obras que benefician a todos. Promoción en Jardines del Sur, en Prolongación Dalias y Boulevard Río Españita.
• Promoción para ponerse al corriente. Misión del Palmar en la calle 24 y Guaymas, del Municipio de Villa de Pozos.
• Promoción. “Acaba tu deuda de una vez”. Las Mercedes en la Avenida Seminario y Carretera 57, Municipio de Villa de Pozos.
• Promoción. Av. de la Paz y Calle Damián Carmona con el programa "Acaba tu deuda de una vez" Barrio de Santiago.
• "Acaba tu deuda de una vez", Colonia Valle Dorado calle Sirconio y calle Amatista.
• Col. Prados 2da. Sección con el programa “Acaba tu deuda de una vez”.
• Calle Caldera y Calle Curazao, de la Colonia San Leonel, con el programa "Acaba tu deuda de una vez”.
• Av. Salk y Calle La Place con el programa, de la Colonia Progreso "Acaba tu deuda de una vez".
• Estaremos presentes en Jardín Apolonio Martínez, Fraccionamiento Tangamanga con el programa "Acaba tu deuda de una vez".
• La brigada móvil del programa "Acaba tu deuda de una vez" estará en el tianguis de la Delegación Bocas, ofreciendo descuentos de hasta el 50% para regularizar adeudos en cuentas domésticas y comerciales. Además, los usuarios podrán contratar el servicio de agua sin costo y acceder a un 100% de descuentos en multas y presuntivos (excepto en torres departamentales). El módulo operará de 9:00 a 15:00 horas. Para consultar descuentos y realizar pagos, visita https://sindeuda.interapas.mx/ o usa la app InterAPPas Móvil.
</t>
  </si>
  <si>
    <t>Promoción de acaba tu deuda de una vez:</t>
  </si>
  <si>
    <t>Invitaciones de pago.</t>
  </si>
  <si>
    <t xml:space="preserve">• ¡Ponte al corriente con INTERAPAS! INTERAPAS invita a propietarios de negocios y locatarios del régimen comercial a aprovechar los descuentos fiscales de hasta el 50% este febrero para saldar sus adeudos. ¿Cómo hacerlo? Consulta tu saldo y el descuento aplicable en el siguiente enlace con tu número de contrato y código verificador. https://sindeuda.interapas.mx/Consulta. Realiza tu pago de manera rápida y segura en la misma página, en la app InterAPPas Móvil o directamente en las cajas recaudadoras. Si tienes dudas, llama al ACUATEL: 444 123 6400 o visita nuestras redes sociales para más detalles.
• ¡Mejoramos para ti! Ahora puedes consultar tu historial de pagos de manera fácil y rápida nuestra app oficia. ¡Descárgala y mantén el control de tus pagos al alcance de tu mano.
</t>
  </si>
  <si>
    <t>Programa “Beneficio 50”.</t>
  </si>
  <si>
    <t xml:space="preserve">• Renueva tu trámite beneficio 50 y paga el agua con descuento. Acude a las sucursales: Los Filtros, Centro y Acceso norte con documentos oficiales.
• Si eres una madre soltera, una persona con discapacidad o de la tercera edad ¡Te invitamos a tramitar tu “Beneficio 50! Entra al siguiente enlace para conocer los requisitos https://interapas.mx/tramites-duplicate-196.
</t>
  </si>
  <si>
    <t>Escanea tu código QR.</t>
  </si>
  <si>
    <t xml:space="preserve">• No salgas de casa. Escanea el código QR en tu recibo de agua y realiza tu pago. ¡Ahora es más fácil! – Paga sin comisiones.
• Publicidad para pagos. No salgas de casa, conoce los métodos de pago que el INTERAPAS pone a tu alcance:
 Escanea el QR en tu recibo.
 Ingresa a pagos.interapas.mx.
 Descarga INTERAPAS MÓVIL.
 Manda WhatsApp a: 444 423 9728.
• ¡Paga tu recibo sin salir de casa! Olvídate de las comisiones y evita largas filas; solo escanea el código de tu recibo. ¡Así de fácil! Sólo escanea el QR de tu recibo.
</t>
  </si>
  <si>
    <t>Suspensión de tomas de agua.</t>
  </si>
  <si>
    <t xml:space="preserve">• Se clausura toma clandestina en el eje 110. Las tomas ilegales nos afectan a todos, si detectas una denúnciala a nuestra línea de Fuga Cero 444 301 8874. ¡En Interapas seguimos trabajando para ti!
• INTERAPAS cancela toma clandestina en Periférico Rocha Cordero. Se cancela de inmediato para evitar que se siga haciendo uso indebido del agua. Se mantendrá vigilancia para evitar nuevas conexiones ilegales.
</t>
  </si>
  <si>
    <t>Reparación de fugas en medidores.</t>
  </si>
  <si>
    <t xml:space="preserve">• En la primera quincena de febrero, se han reparado 51 fugas de medidores en la Zona Metropolitana.
• Se repara fuga en medidor de agua potable en Av. Venustiano Carranza.
</t>
  </si>
  <si>
    <t>Promociones.</t>
  </si>
  <si>
    <t xml:space="preserve">• ¿Aún no tienes contrato?  ¡Aprovecha nuestro 100% de descuento para el servicio doméstico! EL CONTRATO, LAS MULTAS Y LOS PRESUNTIVOS COMPLETAMENTE GRATIS. Torres departamentales pagarán las cuotas de infraestructura por incorporación. Visítanos en nuestras oficinas de Los Filtros para realizar tu trámite sin costo alguno.
• Las alertas de alto consumo de agua ayudan a detectar fugas y evitar desperdicios. Si recibes una alerta en tu recibo, podría ser señal de una fuga en tu hogar. ¡No esperes! Contacta a ACUATEL al 4441236400 para revisar y resolver el problema.
</t>
  </si>
  <si>
    <t>ACCIONES EJECUTADAS  MÁS REPRESENTATIVAS EN EL TRIMESTRE I</t>
  </si>
  <si>
    <t>ACCIONES EJECUTADAS  MÁS REPRESENTATIVAS EN EL TRIMESTRE II</t>
  </si>
  <si>
    <t>ACCIONES EJECUTADAS  MÁS REPRESENTATIVAS EN EL TRIMESTRE III</t>
  </si>
  <si>
    <t>ACCIONES EJECUTADAS  MÁS REPRESENTATIVAS EN EL TRIMESTRE IV</t>
  </si>
  <si>
    <t>Incrementar la recaudación de la prestación de los diferentes servicios que presta el INTERAPAS: servicio doméstico, servicio comercial y de servicios, servicio industrial y servicio público. Con el objeto de aumentar el flujo de efectivo del Organismo y disminuir cartera vencida.</t>
  </si>
  <si>
    <t>Que todas las familias vulnerables, cuenten con su renovación de "Beneficio 50 ", para que pueden recibir el beneficio de este descuento en los consumos de sus recibos de agua.</t>
  </si>
  <si>
    <t>Convatir las fugas de agua en los medidores de las tomas instaladas, con el objeto de prevenir el desperdicio de agua.</t>
  </si>
  <si>
    <t>Esta acción busca exhortar a la población para que acuda a las oficinas del INTERAPAS para regularizar sus tomas y ponerlas al corriente.</t>
  </si>
  <si>
    <t>Articulos deportivos.</t>
  </si>
  <si>
    <t>Actividades presupuestarias.</t>
  </si>
  <si>
    <t>Materiales, accesorios y suministros de laboratorio.</t>
  </si>
  <si>
    <t>Los usuarios que se encuentren con toma instalada de manera ilegal, acudirán al Organismo a regularizar sus tomas, para evitar corte de servicio, multas y recargos.</t>
  </si>
  <si>
    <t>Disminuir la cartera vencida al menos en un 10 %</t>
  </si>
  <si>
    <t>Facilitar procesos de pago a clientes y usuarios y evitar que haga largas filas en las oficinas recaudadoras.</t>
  </si>
  <si>
    <t>Agilizar trámites y procesos a clientes y ususarios del INTERAPAS.</t>
  </si>
  <si>
    <t>DEVENGADO TRIMESTRE I</t>
  </si>
  <si>
    <t>Disminuir al menos en un 15 % la suspensión de servicios por conexiones ilegales o por incumplimiento a reglamento intenro.</t>
  </si>
  <si>
    <t>Evalua la eficiencia entre lo facturado y lo cobrado.</t>
  </si>
  <si>
    <t>Monto cobrado</t>
  </si>
  <si>
    <t>Monto Facturado</t>
  </si>
  <si>
    <t>Meta del Indicador en %:</t>
  </si>
  <si>
    <t>Eficiencia al cierra del 2024 en %:</t>
  </si>
  <si>
    <t>Evalúa el porcentaje  que se recauda de manera trimestral por servicio doméstico, en la relación recaudado Vs facturado.</t>
  </si>
  <si>
    <t>Monto cobrado por servicio doméstico.</t>
  </si>
  <si>
    <t>Monto facturado por servicio doméstico.</t>
  </si>
  <si>
    <t>Pesos.</t>
  </si>
  <si>
    <t>Monto cobrado por srvicio doméstico.</t>
  </si>
  <si>
    <t xml:space="preserve"> Rehabilitación de tomas de agua, programa para la rehabilitación de tomas.</t>
  </si>
  <si>
    <t>Tomas rehabilitadas</t>
  </si>
  <si>
    <t>Número de tomas.</t>
  </si>
  <si>
    <t>Total de tomas registradas</t>
  </si>
  <si>
    <r>
      <t xml:space="preserve">Número de tomas. </t>
    </r>
    <r>
      <rPr>
        <b/>
        <sz val="9"/>
        <color theme="1"/>
        <rFont val="Noto Sans"/>
        <family val="2"/>
      </rPr>
      <t>Al cierre del ejercicio 2024 se rehabilitó un total de 1,954 tomas, es decir por cada mil tomas se rehabilitaron 5.</t>
    </r>
  </si>
  <si>
    <t>Por cada mil tomas 5 recibieron rehabilitación.</t>
  </si>
  <si>
    <t>Evalúa la capacidad existente para la detección de posibles problemas en la toma, ya sea fuga de medior, fuga interna, obstrucción de tubería, etc.</t>
  </si>
  <si>
    <t>Número de diagnósticos.</t>
  </si>
  <si>
    <t>Diagnósticos.</t>
  </si>
  <si>
    <t>Total de tomas registradas.</t>
  </si>
  <si>
    <t>Tomas registradas</t>
  </si>
  <si>
    <t>Al cierre del 2024, se eleboraron 11 diagnósticos por cada mil tomas registradas.</t>
  </si>
  <si>
    <t>Tomas registradas.</t>
  </si>
  <si>
    <t>Evalúa la capacidad de suspensión de tomas, por incumplimiento alguno al reglamento o en su defecto, por toma clandestina.</t>
  </si>
  <si>
    <t>Número de servicios suspendidos.</t>
  </si>
  <si>
    <t>Tomas suspendidas.</t>
  </si>
  <si>
    <t>Total de tomas regsitradas.</t>
  </si>
  <si>
    <t>Tomas regsitradas.</t>
  </si>
  <si>
    <t>Al cierre del 2024, se suspendieron 113 tomas por cada mil tomas registradas.</t>
  </si>
  <si>
    <t>Metro</t>
  </si>
  <si>
    <t>Kw</t>
  </si>
  <si>
    <t>Difusión</t>
  </si>
  <si>
    <t>Impuesto</t>
  </si>
  <si>
    <t>Litro</t>
  </si>
  <si>
    <t>Arrendamiento</t>
  </si>
  <si>
    <t>Lisencias</t>
  </si>
  <si>
    <t>Comisión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</si>
</sst>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00_-;\-&quot;$&quot;* #,##0.00_-;_-&quot;$&quot;* &quot;-&quot;??_-;_-@_-"/>
    <numFmt numFmtId="165" formatCode="_-&quot;$&quot;* #,##0_-;\-&quot;$&quot;* #,##0_-;_-&quot;$&quot;* &quot;-&quot;??_-;_-@_-"/>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Noto Sans"/>
      <family val="2"/>
    </font>
    <font>
      <sz val="11"/>
      <color theme="1"/>
      <name val="Noto Sans"/>
      <family val="2"/>
    </font>
    <font>
      <b/>
      <sz val="12"/>
      <color theme="4" tint="-0.499984740745262"/>
      <name val="Noto Sans"/>
      <family val="2"/>
    </font>
    <font>
      <sz val="12"/>
      <color theme="1"/>
      <name val="Noto Sans"/>
      <family val="2"/>
    </font>
    <font>
      <b/>
      <sz val="10"/>
      <color theme="4" tint="-0.499984740745262"/>
      <name val="Noto Sans"/>
      <family val="2"/>
    </font>
    <font>
      <sz val="10"/>
      <color theme="1"/>
      <name val="Noto Sans"/>
      <family val="2"/>
    </font>
    <font>
      <b/>
      <sz val="9"/>
      <color theme="1"/>
      <name val="Noto Sans"/>
      <family val="2"/>
    </font>
    <font>
      <sz val="8"/>
      <color theme="1"/>
      <name val="Noto Sans"/>
      <family val="2"/>
    </font>
    <font>
      <sz val="9"/>
      <color theme="1"/>
      <name val="Noto Sans"/>
      <family val="2"/>
    </font>
    <font>
      <b/>
      <sz val="9"/>
      <color theme="0"/>
      <name val="Noto Sans"/>
      <family val="2"/>
    </font>
    <font>
      <b/>
      <sz val="9"/>
      <color theme="4" tint="-0.499984740745262"/>
      <name val="Noto Sans"/>
      <family val="2"/>
    </font>
    <font>
      <b/>
      <sz val="9"/>
      <name val="Noto Sans"/>
      <family val="2"/>
    </font>
    <font>
      <sz val="9"/>
      <name val="Noto Sans"/>
      <family val="2"/>
    </font>
    <font>
      <sz val="8"/>
      <name val="Noto Sans"/>
      <family val="2"/>
    </font>
    <font>
      <sz val="7"/>
      <name val="Noto Sans"/>
      <family val="2"/>
    </font>
    <font>
      <sz val="8.5"/>
      <name val="Noto Sans"/>
      <family val="2"/>
    </font>
    <font>
      <b/>
      <sz val="8"/>
      <color theme="1"/>
      <name val="Noto Sans"/>
      <family val="2"/>
    </font>
    <font>
      <sz val="7.5"/>
      <name val="Noto Sans"/>
      <family val="2"/>
    </font>
    <font>
      <b/>
      <sz val="8"/>
      <name val="Noto Sans"/>
      <family val="2"/>
    </font>
    <font>
      <b/>
      <sz val="9"/>
      <color theme="3" tint="-0.249977111117893"/>
      <name val="Noto Sans"/>
      <family val="2"/>
    </font>
    <font>
      <sz val="9"/>
      <color theme="0"/>
      <name val="Noto Sans"/>
      <family val="2"/>
    </font>
    <font>
      <b/>
      <sz val="9"/>
      <color rgb="FF000000"/>
      <name val="Noto Sans"/>
      <family val="2"/>
    </font>
    <font>
      <sz val="9"/>
      <color rgb="FF000000"/>
      <name val="Noto Sans"/>
      <family val="2"/>
    </font>
    <font>
      <b/>
      <sz val="10"/>
      <name val="Noto Sans"/>
      <family val="2"/>
    </font>
  </fonts>
  <fills count="12">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1C325A"/>
        <bgColor indexed="64"/>
      </patternFill>
    </fill>
    <fill>
      <patternFill patternType="solid">
        <fgColor rgb="FF0E2E74"/>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002465"/>
        <bgColor indexed="64"/>
      </patternFill>
    </fill>
  </fills>
  <borders count="90">
    <border>
      <left/>
      <right/>
      <top/>
      <bottom/>
      <diagonal/>
    </border>
    <border>
      <left/>
      <right/>
      <top style="thin">
        <color auto="1"/>
      </top>
      <bottom style="thin">
        <color indexed="64"/>
      </bottom>
      <diagonal/>
    </border>
    <border>
      <left style="thin">
        <color auto="1"/>
      </left>
      <right/>
      <top style="thin">
        <color auto="1"/>
      </top>
      <bottom/>
      <diagonal/>
    </border>
    <border>
      <left/>
      <right/>
      <top style="thin">
        <color indexed="64"/>
      </top>
      <bottom/>
      <diagonal/>
    </border>
    <border>
      <left/>
      <right/>
      <top/>
      <bottom style="thin">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indexed="64"/>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auto="1"/>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hair">
        <color auto="1"/>
      </left>
      <right style="hair">
        <color auto="1"/>
      </right>
      <top style="thin">
        <color auto="1"/>
      </top>
      <bottom style="thin">
        <color auto="1"/>
      </bottom>
      <diagonal/>
    </border>
    <border>
      <left style="hair">
        <color auto="1"/>
      </left>
      <right style="hair">
        <color auto="1"/>
      </right>
      <top style="hair">
        <color auto="1"/>
      </top>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thin">
        <color indexed="64"/>
      </bottom>
      <diagonal/>
    </border>
    <border>
      <left style="hair">
        <color auto="1"/>
      </left>
      <right style="medium">
        <color indexed="64"/>
      </right>
      <top style="hair">
        <color auto="1"/>
      </top>
      <bottom style="thin">
        <color indexed="64"/>
      </bottom>
      <diagonal/>
    </border>
    <border>
      <left style="medium">
        <color indexed="64"/>
      </left>
      <right style="hair">
        <color auto="1"/>
      </right>
      <top style="thin">
        <color auto="1"/>
      </top>
      <bottom style="hair">
        <color auto="1"/>
      </bottom>
      <diagonal/>
    </border>
    <border>
      <left style="hair">
        <color auto="1"/>
      </left>
      <right style="medium">
        <color indexed="64"/>
      </right>
      <top style="thin">
        <color auto="1"/>
      </top>
      <bottom style="hair">
        <color auto="1"/>
      </bottom>
      <diagonal/>
    </border>
    <border>
      <left style="medium">
        <color indexed="64"/>
      </left>
      <right style="hair">
        <color auto="1"/>
      </right>
      <top style="thin">
        <color auto="1"/>
      </top>
      <bottom style="thin">
        <color auto="1"/>
      </bottom>
      <diagonal/>
    </border>
    <border>
      <left style="hair">
        <color auto="1"/>
      </left>
      <right style="medium">
        <color indexed="64"/>
      </right>
      <top style="thin">
        <color auto="1"/>
      </top>
      <bottom style="thin">
        <color auto="1"/>
      </bottom>
      <diagonal/>
    </border>
    <border>
      <left style="medium">
        <color indexed="64"/>
      </left>
      <right style="hair">
        <color auto="1"/>
      </right>
      <top style="hair">
        <color auto="1"/>
      </top>
      <bottom/>
      <diagonal/>
    </border>
    <border>
      <left style="hair">
        <color auto="1"/>
      </left>
      <right style="medium">
        <color indexed="64"/>
      </right>
      <top style="hair">
        <color auto="1"/>
      </top>
      <bottom/>
      <diagonal/>
    </border>
    <border>
      <left style="medium">
        <color indexed="64"/>
      </left>
      <right/>
      <top style="hair">
        <color auto="1"/>
      </top>
      <bottom style="thin">
        <color indexed="64"/>
      </bottom>
      <diagonal/>
    </border>
    <border>
      <left/>
      <right/>
      <top style="hair">
        <color auto="1"/>
      </top>
      <bottom style="thin">
        <color indexed="64"/>
      </bottom>
      <diagonal/>
    </border>
    <border>
      <left/>
      <right style="medium">
        <color indexed="64"/>
      </right>
      <top style="hair">
        <color auto="1"/>
      </top>
      <bottom style="thin">
        <color indexed="64"/>
      </bottom>
      <diagonal/>
    </border>
    <border>
      <left style="medium">
        <color indexed="64"/>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medium">
        <color indexed="64"/>
      </right>
      <top/>
      <bottom style="thin">
        <color indexed="64"/>
      </bottom>
      <diagonal/>
    </border>
    <border>
      <left style="medium">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top style="thin">
        <color auto="1"/>
      </top>
      <bottom/>
      <diagonal/>
    </border>
    <border>
      <left/>
      <right style="hair">
        <color auto="1"/>
      </right>
      <top style="thin">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hair">
        <color auto="1"/>
      </left>
      <right/>
      <top/>
      <bottom style="thin">
        <color indexed="64"/>
      </bottom>
      <diagonal/>
    </border>
    <border>
      <left/>
      <right style="hair">
        <color auto="1"/>
      </right>
      <top/>
      <bottom style="thin">
        <color indexed="64"/>
      </bottom>
      <diagonal/>
    </border>
    <border>
      <left/>
      <right style="medium">
        <color indexed="64"/>
      </right>
      <top style="thin">
        <color indexed="64"/>
      </top>
      <bottom/>
      <diagonal/>
    </border>
    <border>
      <left/>
      <right style="medium">
        <color indexed="64"/>
      </right>
      <top style="hair">
        <color auto="1"/>
      </top>
      <bottom style="hair">
        <color auto="1"/>
      </bottom>
      <diagonal/>
    </border>
    <border>
      <left style="medium">
        <color indexed="64"/>
      </left>
      <right/>
      <top style="hair">
        <color auto="1"/>
      </top>
      <bottom style="hair">
        <color auto="1"/>
      </bottom>
      <diagonal/>
    </border>
    <border>
      <left style="medium">
        <color indexed="64"/>
      </left>
      <right style="hair">
        <color auto="1"/>
      </right>
      <top/>
      <bottom/>
      <diagonal/>
    </border>
    <border>
      <left style="hair">
        <color auto="1"/>
      </left>
      <right style="medium">
        <color indexed="64"/>
      </right>
      <top/>
      <bottom/>
      <diagonal/>
    </border>
    <border>
      <left style="hair">
        <color auto="1"/>
      </left>
      <right style="hair">
        <color auto="1"/>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thin">
        <color indexed="64"/>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782">
    <xf numFmtId="0" fontId="0" fillId="0" borderId="0" xfId="0"/>
    <xf numFmtId="0" fontId="4" fillId="0" borderId="0" xfId="0" applyFont="1"/>
    <xf numFmtId="0" fontId="4" fillId="0" borderId="7" xfId="0" applyFont="1" applyBorder="1"/>
    <xf numFmtId="0" fontId="7" fillId="0" borderId="8" xfId="0" applyFont="1" applyBorder="1" applyAlignment="1">
      <alignment vertical="center"/>
    </xf>
    <xf numFmtId="0" fontId="4" fillId="0" borderId="8" xfId="0" applyFont="1" applyBorder="1"/>
    <xf numFmtId="0" fontId="8" fillId="0" borderId="7" xfId="0" applyFont="1" applyBorder="1" applyAlignment="1">
      <alignment horizontal="left" vertical="center" wrapText="1"/>
    </xf>
    <xf numFmtId="0" fontId="10" fillId="0" borderId="7" xfId="0" applyFont="1" applyBorder="1"/>
    <xf numFmtId="0" fontId="4" fillId="0" borderId="0" xfId="0" applyFont="1" applyAlignment="1">
      <alignment vertical="center" wrapText="1"/>
    </xf>
    <xf numFmtId="0" fontId="8" fillId="0" borderId="0" xfId="0" applyFont="1"/>
    <xf numFmtId="0" fontId="11" fillId="0" borderId="0" xfId="0" applyFont="1" applyAlignment="1">
      <alignment wrapText="1"/>
    </xf>
    <xf numFmtId="0" fontId="15" fillId="0" borderId="7" xfId="0" applyFont="1" applyBorder="1"/>
    <xf numFmtId="0" fontId="14" fillId="0" borderId="0" xfId="0" applyFont="1" applyAlignment="1">
      <alignment vertical="center"/>
    </xf>
    <xf numFmtId="0" fontId="14" fillId="0" borderId="8" xfId="0" applyFont="1" applyBorder="1" applyAlignment="1">
      <alignment vertical="center"/>
    </xf>
    <xf numFmtId="0" fontId="14" fillId="0" borderId="12" xfId="0" applyFont="1" applyBorder="1" applyAlignment="1">
      <alignment vertical="center"/>
    </xf>
    <xf numFmtId="0" fontId="15" fillId="0" borderId="8" xfId="0" applyFont="1" applyBorder="1"/>
    <xf numFmtId="0" fontId="14" fillId="0" borderId="12" xfId="0" applyFont="1" applyBorder="1" applyAlignment="1">
      <alignment vertical="center" wrapText="1"/>
    </xf>
    <xf numFmtId="0" fontId="14" fillId="0" borderId="15" xfId="0" applyFont="1" applyBorder="1" applyAlignment="1">
      <alignment vertical="center" wrapText="1"/>
    </xf>
    <xf numFmtId="0" fontId="15" fillId="0" borderId="0" xfId="0" applyFont="1" applyAlignment="1">
      <alignment vertical="center" wrapText="1"/>
    </xf>
    <xf numFmtId="0" fontId="14" fillId="0" borderId="15" xfId="0" applyFont="1" applyBorder="1" applyAlignment="1">
      <alignment vertical="center"/>
    </xf>
    <xf numFmtId="0" fontId="15" fillId="0" borderId="7" xfId="0" applyFont="1" applyBorder="1" applyAlignment="1">
      <alignment horizontal="left" vertical="center" wrapText="1"/>
    </xf>
    <xf numFmtId="0" fontId="15" fillId="0" borderId="0" xfId="0" applyFont="1" applyAlignment="1">
      <alignment horizontal="left" vertical="center" wrapText="1"/>
    </xf>
    <xf numFmtId="0" fontId="15" fillId="0" borderId="0" xfId="0" applyFont="1"/>
    <xf numFmtId="0" fontId="14" fillId="0" borderId="0" xfId="0" applyFont="1"/>
    <xf numFmtId="0" fontId="15" fillId="0" borderId="0" xfId="0" applyFont="1" applyAlignment="1">
      <alignment vertical="center"/>
    </xf>
    <xf numFmtId="0" fontId="14" fillId="0" borderId="7" xfId="0" applyFont="1" applyBorder="1" applyAlignment="1">
      <alignment horizontal="center" vertical="center" wrapText="1"/>
    </xf>
    <xf numFmtId="0" fontId="15" fillId="0" borderId="8" xfId="0" applyFont="1" applyBorder="1" applyAlignment="1">
      <alignment horizontal="center"/>
    </xf>
    <xf numFmtId="0" fontId="15" fillId="0" borderId="33" xfId="0" applyFont="1" applyBorder="1"/>
    <xf numFmtId="0" fontId="15" fillId="0" borderId="34" xfId="0" applyFont="1" applyBorder="1"/>
    <xf numFmtId="0" fontId="15" fillId="0" borderId="35" xfId="0" applyFont="1" applyBorder="1"/>
    <xf numFmtId="0" fontId="14" fillId="0" borderId="0" xfId="0" applyFont="1" applyAlignment="1">
      <alignment vertical="center" wrapText="1"/>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0" fontId="15" fillId="0" borderId="34" xfId="0" applyFont="1" applyBorder="1" applyAlignment="1">
      <alignment horizontal="center"/>
    </xf>
    <xf numFmtId="0" fontId="14" fillId="0" borderId="5"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xf>
    <xf numFmtId="0" fontId="15" fillId="0" borderId="6" xfId="0" applyFont="1" applyBorder="1" applyAlignment="1">
      <alignment horizontal="center"/>
    </xf>
    <xf numFmtId="0" fontId="6" fillId="0" borderId="0" xfId="0" applyFont="1" applyAlignment="1">
      <alignment vertical="center" wrapText="1"/>
    </xf>
    <xf numFmtId="0" fontId="19" fillId="0" borderId="7" xfId="0" applyFont="1" applyBorder="1"/>
    <xf numFmtId="0" fontId="6" fillId="0" borderId="7" xfId="0" applyFont="1" applyBorder="1" applyAlignment="1">
      <alignment vertical="center"/>
    </xf>
    <xf numFmtId="0" fontId="6" fillId="0" borderId="7" xfId="0" applyFont="1" applyBorder="1"/>
    <xf numFmtId="1" fontId="4" fillId="0" borderId="0" xfId="0" applyNumberFormat="1" applyFont="1" applyAlignment="1">
      <alignment horizontal="center" wrapText="1"/>
    </xf>
    <xf numFmtId="0" fontId="4" fillId="0" borderId="48" xfId="0" applyFont="1" applyBorder="1"/>
    <xf numFmtId="0" fontId="4" fillId="0" borderId="49" xfId="0" applyFont="1" applyBorder="1"/>
    <xf numFmtId="0" fontId="4" fillId="0" borderId="50" xfId="0" applyFont="1" applyBorder="1"/>
    <xf numFmtId="0" fontId="16" fillId="0" borderId="0" xfId="0" applyFont="1"/>
    <xf numFmtId="0" fontId="16" fillId="0" borderId="0" xfId="0" applyFont="1" applyAlignment="1">
      <alignment vertical="center"/>
    </xf>
    <xf numFmtId="0" fontId="15" fillId="0" borderId="13" xfId="0" applyFont="1" applyBorder="1" applyAlignment="1">
      <alignment horizontal="center" vertical="center"/>
    </xf>
    <xf numFmtId="0" fontId="15"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15" fillId="0" borderId="19" xfId="0" applyFont="1" applyBorder="1" applyAlignment="1">
      <alignment horizontal="center" vertical="center" wrapText="1"/>
    </xf>
    <xf numFmtId="0" fontId="13" fillId="0" borderId="7" xfId="0" applyFont="1" applyBorder="1" applyAlignment="1">
      <alignment horizontal="center"/>
    </xf>
    <xf numFmtId="0" fontId="13" fillId="0" borderId="8" xfId="0" applyFont="1" applyBorder="1" applyAlignment="1">
      <alignment horizontal="center"/>
    </xf>
    <xf numFmtId="0" fontId="14" fillId="5" borderId="16" xfId="0" applyFont="1" applyFill="1" applyBorder="1" applyAlignment="1">
      <alignment horizontal="center" vertical="center" wrapText="1"/>
    </xf>
    <xf numFmtId="0" fontId="14" fillId="5" borderId="13" xfId="0" applyFont="1" applyFill="1" applyBorder="1" applyAlignment="1">
      <alignment horizontal="left" vertical="center" wrapText="1"/>
    </xf>
    <xf numFmtId="0" fontId="11" fillId="0" borderId="16" xfId="0" applyFont="1" applyBorder="1" applyAlignment="1">
      <alignment horizontal="center"/>
    </xf>
    <xf numFmtId="0" fontId="14" fillId="5" borderId="13" xfId="0" applyFont="1" applyFill="1" applyBorder="1" applyAlignment="1">
      <alignment horizontal="center" vertical="center" wrapText="1"/>
    </xf>
    <xf numFmtId="0" fontId="11" fillId="0" borderId="13" xfId="0" applyFont="1" applyBorder="1" applyAlignment="1">
      <alignment vertical="center"/>
    </xf>
    <xf numFmtId="0" fontId="9" fillId="5" borderId="23" xfId="0" applyFont="1" applyFill="1" applyBorder="1" applyAlignment="1">
      <alignment horizontal="center"/>
    </xf>
    <xf numFmtId="0" fontId="9" fillId="5" borderId="13" xfId="0" applyFont="1" applyFill="1" applyBorder="1" applyAlignment="1">
      <alignment horizontal="center"/>
    </xf>
    <xf numFmtId="0" fontId="9" fillId="5" borderId="24" xfId="0" applyFont="1" applyFill="1" applyBorder="1" applyAlignment="1">
      <alignment horizontal="center"/>
    </xf>
    <xf numFmtId="0" fontId="9" fillId="5" borderId="27" xfId="0" applyFont="1" applyFill="1" applyBorder="1" applyAlignment="1">
      <alignment horizontal="center"/>
    </xf>
    <xf numFmtId="0" fontId="9" fillId="5" borderId="10" xfId="0" applyFont="1" applyFill="1" applyBorder="1" applyAlignment="1">
      <alignment horizontal="center"/>
    </xf>
    <xf numFmtId="0" fontId="9" fillId="5" borderId="28" xfId="0" applyFont="1" applyFill="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11" fillId="0" borderId="7" xfId="0" applyFont="1" applyBorder="1"/>
    <xf numFmtId="0" fontId="11" fillId="0" borderId="0" xfId="0" applyFont="1"/>
    <xf numFmtId="9" fontId="9" fillId="0" borderId="0" xfId="1" applyFont="1" applyFill="1" applyBorder="1" applyAlignment="1">
      <alignment horizontal="right"/>
    </xf>
    <xf numFmtId="0" fontId="11" fillId="0" borderId="8" xfId="0" applyFont="1" applyBorder="1"/>
    <xf numFmtId="0" fontId="11" fillId="0" borderId="16" xfId="0" applyFont="1" applyBorder="1" applyAlignment="1">
      <alignment horizontal="center" vertical="center"/>
    </xf>
    <xf numFmtId="0" fontId="13" fillId="0" borderId="8" xfId="0" applyFont="1" applyBorder="1" applyAlignment="1">
      <alignment vertical="center"/>
    </xf>
    <xf numFmtId="0" fontId="11" fillId="0" borderId="13" xfId="0" applyFont="1" applyBorder="1" applyAlignment="1">
      <alignment horizontal="center" vertical="center"/>
    </xf>
    <xf numFmtId="0" fontId="11" fillId="0" borderId="13" xfId="0" applyFont="1" applyBorder="1" applyAlignment="1">
      <alignment horizontal="center"/>
    </xf>
    <xf numFmtId="0" fontId="11" fillId="0" borderId="0" xfId="0" applyFont="1" applyAlignment="1">
      <alignment vertical="center" wrapText="1"/>
    </xf>
    <xf numFmtId="0" fontId="11" fillId="0" borderId="7" xfId="0" applyFont="1" applyBorder="1" applyAlignment="1">
      <alignment horizontal="left" vertical="center" wrapText="1"/>
    </xf>
    <xf numFmtId="0" fontId="9" fillId="0" borderId="7" xfId="0" applyFont="1" applyBorder="1"/>
    <xf numFmtId="0" fontId="11" fillId="0" borderId="0" xfId="0" applyFont="1" applyAlignment="1">
      <alignment vertical="center"/>
    </xf>
    <xf numFmtId="0" fontId="11" fillId="0" borderId="7" xfId="0" applyFont="1" applyBorder="1" applyAlignment="1">
      <alignment vertical="center"/>
    </xf>
    <xf numFmtId="0" fontId="11" fillId="0" borderId="23" xfId="0" applyFont="1" applyBorder="1" applyAlignment="1">
      <alignment vertical="center"/>
    </xf>
    <xf numFmtId="0" fontId="11" fillId="0" borderId="13" xfId="0" applyFont="1" applyBorder="1"/>
    <xf numFmtId="0" fontId="11" fillId="0" borderId="24" xfId="0" applyFont="1" applyBorder="1"/>
    <xf numFmtId="0" fontId="11" fillId="0" borderId="25" xfId="0" applyFont="1" applyBorder="1" applyAlignment="1">
      <alignment vertical="center"/>
    </xf>
    <xf numFmtId="0" fontId="11" fillId="0" borderId="16" xfId="0" applyFont="1" applyBorder="1" applyAlignment="1">
      <alignment vertical="center"/>
    </xf>
    <xf numFmtId="0" fontId="11" fillId="0" borderId="16" xfId="0" applyFont="1" applyBorder="1"/>
    <xf numFmtId="0" fontId="11" fillId="0" borderId="26" xfId="0" applyFont="1" applyBorder="1"/>
    <xf numFmtId="9" fontId="13" fillId="0" borderId="0" xfId="1" applyFont="1" applyFill="1" applyBorder="1" applyAlignment="1">
      <alignment horizontal="right"/>
    </xf>
    <xf numFmtId="9" fontId="13" fillId="0" borderId="8" xfId="1" applyFont="1" applyFill="1" applyBorder="1" applyAlignment="1">
      <alignment horizontal="right"/>
    </xf>
    <xf numFmtId="0" fontId="11" fillId="0" borderId="48" xfId="0" applyFont="1" applyBorder="1"/>
    <xf numFmtId="0" fontId="11" fillId="0" borderId="49" xfId="0" applyFont="1" applyBorder="1"/>
    <xf numFmtId="0" fontId="11" fillId="0" borderId="50" xfId="0" applyFont="1" applyBorder="1"/>
    <xf numFmtId="0" fontId="22" fillId="0" borderId="7" xfId="0" applyFont="1" applyBorder="1" applyAlignment="1">
      <alignment horizontal="right" vertical="center"/>
    </xf>
    <xf numFmtId="0" fontId="25" fillId="0" borderId="0" xfId="0" applyFont="1"/>
    <xf numFmtId="0" fontId="14" fillId="5" borderId="23" xfId="0" applyFont="1" applyFill="1" applyBorder="1" applyAlignment="1">
      <alignment horizontal="center"/>
    </xf>
    <xf numFmtId="0" fontId="14" fillId="5" borderId="13" xfId="0" applyFont="1" applyFill="1" applyBorder="1" applyAlignment="1">
      <alignment horizontal="center"/>
    </xf>
    <xf numFmtId="0" fontId="14" fillId="5" borderId="24" xfId="0" applyFont="1" applyFill="1" applyBorder="1" applyAlignment="1">
      <alignment horizontal="center"/>
    </xf>
    <xf numFmtId="0" fontId="15" fillId="0" borderId="23" xfId="0" applyFont="1" applyBorder="1" applyAlignment="1">
      <alignment vertical="center"/>
    </xf>
    <xf numFmtId="0" fontId="15" fillId="0" borderId="13" xfId="0" applyFont="1" applyBorder="1" applyAlignment="1">
      <alignment vertical="center"/>
    </xf>
    <xf numFmtId="0" fontId="15" fillId="0" borderId="13" xfId="0" applyFont="1" applyBorder="1"/>
    <xf numFmtId="0" fontId="15" fillId="0" borderId="24" xfId="0" applyFont="1" applyBorder="1"/>
    <xf numFmtId="0" fontId="14" fillId="5" borderId="27" xfId="0" applyFont="1" applyFill="1" applyBorder="1" applyAlignment="1">
      <alignment horizontal="center"/>
    </xf>
    <xf numFmtId="0" fontId="14" fillId="5" borderId="10" xfId="0" applyFont="1" applyFill="1" applyBorder="1" applyAlignment="1">
      <alignment horizontal="center"/>
    </xf>
    <xf numFmtId="0" fontId="14" fillId="5" borderId="28" xfId="0" applyFont="1" applyFill="1" applyBorder="1" applyAlignment="1">
      <alignment horizontal="center"/>
    </xf>
    <xf numFmtId="0" fontId="23" fillId="7" borderId="48" xfId="0" applyFont="1" applyFill="1" applyBorder="1"/>
    <xf numFmtId="0" fontId="23" fillId="7" borderId="49" xfId="0" applyFont="1" applyFill="1" applyBorder="1"/>
    <xf numFmtId="0" fontId="9" fillId="0" borderId="0" xfId="0" applyFont="1" applyAlignment="1">
      <alignment wrapText="1"/>
    </xf>
    <xf numFmtId="9" fontId="11" fillId="0" borderId="0" xfId="1" applyFont="1" applyBorder="1"/>
    <xf numFmtId="0" fontId="11" fillId="0" borderId="24" xfId="0" applyFont="1" applyBorder="1" applyAlignment="1">
      <alignment horizontal="center"/>
    </xf>
    <xf numFmtId="0" fontId="11" fillId="0" borderId="13" xfId="0" applyFont="1" applyBorder="1" applyAlignment="1">
      <alignment vertical="center" wrapText="1"/>
    </xf>
    <xf numFmtId="0" fontId="9" fillId="5" borderId="13" xfId="0" applyFont="1" applyFill="1" applyBorder="1" applyAlignment="1">
      <alignment horizontal="center" vertical="center" wrapText="1"/>
    </xf>
    <xf numFmtId="0" fontId="14" fillId="5" borderId="7" xfId="0" applyFont="1" applyFill="1" applyBorder="1" applyAlignment="1">
      <alignment horizontal="center"/>
    </xf>
    <xf numFmtId="0" fontId="14" fillId="5" borderId="8" xfId="0" applyFont="1" applyFill="1" applyBorder="1" applyAlignment="1">
      <alignment horizontal="center"/>
    </xf>
    <xf numFmtId="0" fontId="15" fillId="0" borderId="25" xfId="0" applyFont="1" applyBorder="1" applyAlignment="1">
      <alignment vertical="center"/>
    </xf>
    <xf numFmtId="0" fontId="15" fillId="0" borderId="16" xfId="0" applyFont="1" applyBorder="1" applyAlignment="1">
      <alignment vertical="center"/>
    </xf>
    <xf numFmtId="0" fontId="15" fillId="0" borderId="16" xfId="0" applyFont="1" applyBorder="1"/>
    <xf numFmtId="0" fontId="15" fillId="0" borderId="26" xfId="0" applyFont="1" applyBorder="1"/>
    <xf numFmtId="9" fontId="15" fillId="0" borderId="0" xfId="1" applyFont="1" applyBorder="1"/>
    <xf numFmtId="0" fontId="14" fillId="0" borderId="0" xfId="1" applyNumberFormat="1" applyFont="1" applyFill="1" applyBorder="1" applyAlignment="1">
      <alignment horizontal="right"/>
    </xf>
    <xf numFmtId="0" fontId="14" fillId="0" borderId="8" xfId="1" applyNumberFormat="1" applyFont="1" applyFill="1" applyBorder="1" applyAlignment="1">
      <alignment horizontal="right"/>
    </xf>
    <xf numFmtId="0" fontId="15" fillId="0" borderId="13" xfId="0" applyFont="1" applyBorder="1" applyAlignment="1">
      <alignment vertical="center" wrapText="1"/>
    </xf>
    <xf numFmtId="0" fontId="15" fillId="0" borderId="48" xfId="0" applyFont="1" applyBorder="1"/>
    <xf numFmtId="0" fontId="15" fillId="0" borderId="49" xfId="0" applyFont="1" applyBorder="1"/>
    <xf numFmtId="0" fontId="15" fillId="0" borderId="50" xfId="0" applyFont="1" applyBorder="1"/>
    <xf numFmtId="0" fontId="9" fillId="5" borderId="7" xfId="0" applyFont="1" applyFill="1" applyBorder="1" applyAlignment="1">
      <alignment horizontal="center"/>
    </xf>
    <xf numFmtId="0" fontId="9" fillId="5" borderId="8" xfId="0" applyFont="1" applyFill="1" applyBorder="1" applyAlignment="1">
      <alignment horizontal="center"/>
    </xf>
    <xf numFmtId="0" fontId="9" fillId="0" borderId="0" xfId="1" applyNumberFormat="1" applyFont="1" applyFill="1" applyBorder="1" applyAlignment="1">
      <alignment horizontal="right"/>
    </xf>
    <xf numFmtId="0" fontId="9" fillId="0" borderId="8" xfId="1" applyNumberFormat="1" applyFont="1" applyFill="1" applyBorder="1" applyAlignment="1">
      <alignment horizontal="right"/>
    </xf>
    <xf numFmtId="9" fontId="9" fillId="9" borderId="0" xfId="1" applyFont="1" applyFill="1" applyBorder="1" applyAlignment="1"/>
    <xf numFmtId="0" fontId="11" fillId="0" borderId="0" xfId="0" applyFont="1" applyAlignment="1">
      <alignment horizontal="left"/>
    </xf>
    <xf numFmtId="0" fontId="15" fillId="0" borderId="49" xfId="0" applyFont="1" applyBorder="1" applyAlignment="1">
      <alignment horizontal="left"/>
    </xf>
    <xf numFmtId="0" fontId="15" fillId="0" borderId="76" xfId="0" applyFont="1" applyBorder="1" applyAlignment="1">
      <alignment horizontal="left" vertical="center" wrapText="1"/>
    </xf>
    <xf numFmtId="0" fontId="15" fillId="0" borderId="19" xfId="0" applyFont="1" applyBorder="1" applyAlignment="1">
      <alignment vertical="center" wrapText="1"/>
    </xf>
    <xf numFmtId="0" fontId="15" fillId="0" borderId="19" xfId="0" applyFont="1" applyBorder="1" applyAlignment="1">
      <alignment horizontal="center" vertical="center"/>
    </xf>
    <xf numFmtId="9" fontId="15" fillId="0" borderId="77" xfId="1" applyFont="1" applyBorder="1" applyAlignment="1">
      <alignment horizontal="center" vertical="center"/>
    </xf>
    <xf numFmtId="0" fontId="15" fillId="10" borderId="13" xfId="0" applyFont="1" applyFill="1" applyBorder="1" applyAlignment="1">
      <alignment vertical="center" wrapText="1"/>
    </xf>
    <xf numFmtId="0" fontId="15" fillId="10" borderId="13" xfId="0" applyFont="1" applyFill="1" applyBorder="1" applyAlignment="1">
      <alignment horizontal="center" vertical="center" wrapText="1"/>
    </xf>
    <xf numFmtId="0" fontId="15" fillId="10" borderId="13" xfId="0" applyFont="1" applyFill="1" applyBorder="1" applyAlignment="1">
      <alignment horizontal="center" vertical="center"/>
    </xf>
    <xf numFmtId="0" fontId="14" fillId="10" borderId="19" xfId="0" applyFont="1" applyFill="1" applyBorder="1" applyAlignment="1">
      <alignment horizontal="center" vertical="center" wrapText="1"/>
    </xf>
    <xf numFmtId="0" fontId="14" fillId="10" borderId="13" xfId="0" applyFont="1" applyFill="1" applyBorder="1" applyAlignment="1">
      <alignment vertical="center" wrapText="1"/>
    </xf>
    <xf numFmtId="0" fontId="14" fillId="10" borderId="19" xfId="0" applyFont="1" applyFill="1" applyBorder="1" applyAlignment="1">
      <alignment horizontal="center" vertical="center"/>
    </xf>
    <xf numFmtId="0" fontId="14" fillId="10" borderId="16" xfId="0" applyFont="1" applyFill="1" applyBorder="1" applyAlignment="1">
      <alignment horizontal="center" vertical="center" wrapText="1"/>
    </xf>
    <xf numFmtId="0" fontId="14" fillId="10" borderId="16" xfId="0" applyFont="1" applyFill="1" applyBorder="1" applyAlignment="1">
      <alignment horizontal="center" vertical="center"/>
    </xf>
    <xf numFmtId="0" fontId="11" fillId="0" borderId="23" xfId="0" applyFont="1" applyBorder="1" applyAlignment="1">
      <alignment horizontal="center" vertical="center"/>
    </xf>
    <xf numFmtId="0" fontId="11" fillId="0" borderId="25" xfId="0" applyFont="1" applyBorder="1" applyAlignment="1">
      <alignment horizontal="center" vertical="center"/>
    </xf>
    <xf numFmtId="0" fontId="11" fillId="0" borderId="13" xfId="0" applyFont="1" applyBorder="1" applyAlignment="1">
      <alignment horizontal="right" vertical="center" wrapText="1"/>
    </xf>
    <xf numFmtId="43" fontId="11" fillId="0" borderId="0" xfId="0" applyNumberFormat="1" applyFont="1"/>
    <xf numFmtId="0" fontId="15" fillId="0" borderId="7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10" borderId="13" xfId="0" applyFont="1" applyFill="1" applyBorder="1" applyAlignment="1">
      <alignment vertical="center" wrapText="1"/>
    </xf>
    <xf numFmtId="0" fontId="11" fillId="10" borderId="13" xfId="0" applyFont="1" applyFill="1" applyBorder="1" applyAlignment="1">
      <alignment horizontal="right" vertical="center" wrapText="1"/>
    </xf>
    <xf numFmtId="0" fontId="11" fillId="10" borderId="13" xfId="0" applyFont="1" applyFill="1" applyBorder="1" applyAlignment="1">
      <alignment horizontal="center" vertical="center" wrapText="1"/>
    </xf>
    <xf numFmtId="0" fontId="11" fillId="10" borderId="13" xfId="0" applyFont="1" applyFill="1" applyBorder="1" applyAlignment="1">
      <alignment horizontal="center" vertical="center"/>
    </xf>
    <xf numFmtId="0" fontId="11" fillId="0" borderId="19" xfId="0" applyFont="1" applyBorder="1" applyAlignment="1">
      <alignment vertical="center" wrapText="1"/>
    </xf>
    <xf numFmtId="0" fontId="11" fillId="0" borderId="19" xfId="0" applyFont="1" applyBorder="1" applyAlignment="1">
      <alignment horizontal="center" vertical="center"/>
    </xf>
    <xf numFmtId="0" fontId="11" fillId="0" borderId="1" xfId="0" applyFont="1" applyBorder="1" applyAlignment="1">
      <alignment vertical="center" wrapText="1"/>
    </xf>
    <xf numFmtId="0" fontId="11" fillId="0" borderId="18" xfId="0" applyFont="1" applyBorder="1" applyAlignment="1">
      <alignment horizontal="right" vertical="center" wrapText="1"/>
    </xf>
    <xf numFmtId="0" fontId="11" fillId="0" borderId="18" xfId="0" applyFont="1" applyBorder="1" applyAlignment="1">
      <alignment horizontal="center" vertical="center"/>
    </xf>
    <xf numFmtId="0" fontId="9" fillId="8" borderId="40" xfId="0" applyFont="1" applyFill="1" applyBorder="1" applyAlignment="1">
      <alignment horizontal="center" vertical="center" wrapText="1"/>
    </xf>
    <xf numFmtId="0" fontId="9" fillId="8" borderId="13" xfId="0" applyFont="1" applyFill="1" applyBorder="1" applyAlignment="1">
      <alignment vertical="center" wrapText="1"/>
    </xf>
    <xf numFmtId="0" fontId="9" fillId="8" borderId="40" xfId="0" applyFont="1" applyFill="1" applyBorder="1" applyAlignment="1">
      <alignment horizontal="right" vertical="center" wrapText="1"/>
    </xf>
    <xf numFmtId="0" fontId="9" fillId="8" borderId="40" xfId="0" applyFont="1" applyFill="1" applyBorder="1" applyAlignment="1">
      <alignment horizontal="center" vertical="center"/>
    </xf>
    <xf numFmtId="0" fontId="9" fillId="8" borderId="16" xfId="0" applyFont="1" applyFill="1" applyBorder="1" applyAlignment="1">
      <alignment horizontal="center" vertical="center" wrapText="1"/>
    </xf>
    <xf numFmtId="0" fontId="9" fillId="8" borderId="19" xfId="0" applyFont="1" applyFill="1" applyBorder="1" applyAlignment="1">
      <alignment vertical="center" wrapText="1"/>
    </xf>
    <xf numFmtId="0" fontId="9" fillId="8" borderId="16" xfId="0" applyFont="1" applyFill="1" applyBorder="1" applyAlignment="1">
      <alignment horizontal="right" vertical="center" wrapText="1"/>
    </xf>
    <xf numFmtId="0" fontId="9" fillId="8" borderId="16" xfId="0" applyFont="1" applyFill="1" applyBorder="1" applyAlignment="1">
      <alignment horizontal="center" vertical="center"/>
    </xf>
    <xf numFmtId="9" fontId="11" fillId="0" borderId="32" xfId="1" applyFont="1" applyBorder="1" applyAlignment="1">
      <alignment vertical="center"/>
    </xf>
    <xf numFmtId="0" fontId="9" fillId="8" borderId="16" xfId="0" applyFont="1" applyFill="1" applyBorder="1" applyAlignment="1">
      <alignment vertical="center" wrapText="1"/>
    </xf>
    <xf numFmtId="0" fontId="9" fillId="8" borderId="10" xfId="0" applyFont="1" applyFill="1" applyBorder="1" applyAlignment="1">
      <alignment horizontal="center" vertical="center" wrapText="1"/>
    </xf>
    <xf numFmtId="0" fontId="9" fillId="8" borderId="10" xfId="0" applyFont="1" applyFill="1" applyBorder="1" applyAlignment="1">
      <alignment vertical="center" wrapText="1"/>
    </xf>
    <xf numFmtId="0" fontId="9" fillId="8" borderId="10" xfId="0" applyFont="1" applyFill="1" applyBorder="1" applyAlignment="1">
      <alignment horizontal="right" vertical="center" wrapText="1"/>
    </xf>
    <xf numFmtId="0" fontId="9" fillId="8" borderId="10" xfId="0" applyFont="1" applyFill="1" applyBorder="1" applyAlignment="1">
      <alignment horizontal="center" vertical="center"/>
    </xf>
    <xf numFmtId="0" fontId="15" fillId="0" borderId="23" xfId="0" applyFont="1" applyBorder="1" applyAlignment="1">
      <alignment horizontal="center" vertical="center"/>
    </xf>
    <xf numFmtId="0" fontId="15" fillId="0" borderId="23" xfId="0" applyFont="1" applyBorder="1" applyAlignment="1">
      <alignment horizontal="center" vertical="center" wrapText="1"/>
    </xf>
    <xf numFmtId="0" fontId="15" fillId="0" borderId="31" xfId="0" applyFont="1" applyBorder="1" applyAlignment="1">
      <alignment horizontal="center" vertical="center"/>
    </xf>
    <xf numFmtId="0" fontId="15" fillId="0" borderId="53" xfId="0" applyFont="1" applyBorder="1" applyAlignment="1">
      <alignment horizontal="right" vertical="center" wrapText="1"/>
    </xf>
    <xf numFmtId="0" fontId="15" fillId="0" borderId="54" xfId="0" applyFont="1" applyBorder="1" applyAlignment="1">
      <alignment horizontal="right" vertical="center" wrapText="1"/>
    </xf>
    <xf numFmtId="164" fontId="9" fillId="8" borderId="16" xfId="0" applyNumberFormat="1" applyFont="1" applyFill="1" applyBorder="1" applyAlignment="1">
      <alignment horizontal="center" vertical="center"/>
    </xf>
    <xf numFmtId="0" fontId="14" fillId="0" borderId="0" xfId="0" applyFont="1" applyAlignment="1">
      <alignment horizontal="center"/>
    </xf>
    <xf numFmtId="0" fontId="15" fillId="0" borderId="0" xfId="0" applyFont="1" applyAlignment="1">
      <alignment wrapText="1"/>
    </xf>
    <xf numFmtId="0" fontId="15" fillId="0" borderId="0" xfId="0" applyFont="1" applyAlignment="1">
      <alignment horizontal="justify" vertical="center" wrapText="1"/>
    </xf>
    <xf numFmtId="0" fontId="14" fillId="0" borderId="0" xfId="0" applyFont="1" applyAlignment="1">
      <alignment horizontal="center" vertical="center" wrapText="1"/>
    </xf>
    <xf numFmtId="0" fontId="15" fillId="0" borderId="0" xfId="0" applyFont="1" applyAlignment="1">
      <alignment horizontal="center"/>
    </xf>
    <xf numFmtId="0" fontId="15" fillId="0" borderId="35" xfId="0" applyFont="1" applyBorder="1" applyAlignment="1">
      <alignment horizontal="center"/>
    </xf>
    <xf numFmtId="0" fontId="14" fillId="8" borderId="66" xfId="0" applyFont="1" applyFill="1" applyBorder="1"/>
    <xf numFmtId="0" fontId="15" fillId="0" borderId="66" xfId="0" applyFont="1" applyBorder="1" applyAlignment="1">
      <alignment horizontal="center" vertical="center"/>
    </xf>
    <xf numFmtId="0" fontId="15" fillId="0" borderId="84" xfId="0" applyFont="1" applyBorder="1" applyAlignment="1">
      <alignment horizontal="center" vertical="center"/>
    </xf>
    <xf numFmtId="0" fontId="15" fillId="8" borderId="66" xfId="0" applyFont="1" applyFill="1" applyBorder="1" applyAlignment="1">
      <alignment horizontal="center" vertical="center"/>
    </xf>
    <xf numFmtId="0" fontId="15" fillId="0" borderId="66" xfId="0" applyFont="1" applyBorder="1" applyAlignment="1">
      <alignment vertical="center"/>
    </xf>
    <xf numFmtId="0" fontId="15" fillId="8" borderId="66" xfId="0" applyFont="1" applyFill="1" applyBorder="1" applyAlignment="1">
      <alignment horizontal="center"/>
    </xf>
    <xf numFmtId="0" fontId="15" fillId="0" borderId="66" xfId="0" applyFont="1" applyBorder="1"/>
    <xf numFmtId="0" fontId="5" fillId="0" borderId="0" xfId="0" applyFont="1" applyAlignment="1">
      <alignment vertical="center"/>
    </xf>
    <xf numFmtId="0" fontId="8" fillId="0" borderId="0" xfId="0" applyFont="1" applyAlignment="1">
      <alignment wrapText="1"/>
    </xf>
    <xf numFmtId="0" fontId="9" fillId="0" borderId="0" xfId="0" applyFont="1" applyAlignment="1">
      <alignment vertical="center"/>
    </xf>
    <xf numFmtId="0" fontId="8"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horizontal="justify" vertical="center" wrapText="1"/>
    </xf>
    <xf numFmtId="0" fontId="10" fillId="0" borderId="0" xfId="0" applyFont="1"/>
    <xf numFmtId="0" fontId="6" fillId="0" borderId="0" xfId="0" applyFont="1" applyAlignment="1">
      <alignment vertical="center"/>
    </xf>
    <xf numFmtId="0" fontId="6" fillId="0" borderId="0" xfId="0" applyFont="1"/>
    <xf numFmtId="0" fontId="7" fillId="0" borderId="0" xfId="0" applyFont="1" applyAlignment="1">
      <alignment horizontal="center"/>
    </xf>
    <xf numFmtId="0" fontId="3" fillId="0" borderId="0" xfId="0" applyFont="1" applyAlignment="1">
      <alignment horizontal="center"/>
    </xf>
    <xf numFmtId="0" fontId="9" fillId="0" borderId="0" xfId="0" applyFont="1" applyAlignment="1">
      <alignment horizontal="center"/>
    </xf>
    <xf numFmtId="0" fontId="13" fillId="0" borderId="0" xfId="0" applyFont="1" applyAlignment="1">
      <alignment horizontal="center"/>
    </xf>
    <xf numFmtId="0" fontId="13" fillId="0" borderId="0" xfId="0" applyFont="1" applyAlignment="1">
      <alignment vertical="center"/>
    </xf>
    <xf numFmtId="0" fontId="11" fillId="0" borderId="0" xfId="0" applyFont="1" applyAlignment="1">
      <alignment horizontal="left" vertical="center" wrapText="1"/>
    </xf>
    <xf numFmtId="0" fontId="11" fillId="0" borderId="0" xfId="0" applyFont="1" applyAlignment="1">
      <alignment horizontal="justify" vertical="center" wrapText="1"/>
    </xf>
    <xf numFmtId="0" fontId="22" fillId="0" borderId="0" xfId="0" applyFont="1" applyAlignment="1">
      <alignment horizontal="right" vertical="center"/>
    </xf>
    <xf numFmtId="0" fontId="23" fillId="0" borderId="0" xfId="0" applyFont="1"/>
    <xf numFmtId="0" fontId="13" fillId="0" borderId="0" xfId="0" applyFont="1" applyAlignment="1">
      <alignment horizontal="left"/>
    </xf>
    <xf numFmtId="0" fontId="15" fillId="0" borderId="0" xfId="0" applyFont="1" applyAlignment="1">
      <alignment horizontal="left"/>
    </xf>
    <xf numFmtId="0" fontId="14" fillId="5" borderId="0" xfId="0" applyFont="1" applyFill="1" applyAlignment="1">
      <alignment horizontal="center"/>
    </xf>
    <xf numFmtId="0" fontId="15" fillId="0" borderId="31" xfId="0" applyFont="1" applyBorder="1" applyAlignment="1">
      <alignment horizontal="center" vertical="center" wrapText="1"/>
    </xf>
    <xf numFmtId="0" fontId="9" fillId="5" borderId="0" xfId="0" applyFont="1" applyFill="1" applyAlignment="1">
      <alignment horizontal="center"/>
    </xf>
    <xf numFmtId="0" fontId="11" fillId="0" borderId="29" xfId="0" applyFont="1" applyBorder="1" applyAlignment="1">
      <alignment horizontal="left" vertical="center" wrapText="1"/>
    </xf>
    <xf numFmtId="9" fontId="11" fillId="0" borderId="30" xfId="1" applyFont="1" applyBorder="1" applyAlignment="1">
      <alignment horizontal="center" vertical="center"/>
    </xf>
    <xf numFmtId="0" fontId="11" fillId="0" borderId="88" xfId="0" applyFont="1" applyBorder="1" applyAlignment="1">
      <alignment horizontal="center" vertical="center"/>
    </xf>
    <xf numFmtId="0" fontId="11" fillId="0" borderId="89" xfId="0" applyFont="1" applyBorder="1" applyAlignment="1">
      <alignment horizontal="center" vertical="center"/>
    </xf>
    <xf numFmtId="0" fontId="11" fillId="0" borderId="31" xfId="0" applyFont="1" applyBorder="1" applyAlignment="1">
      <alignment horizontal="center" vertical="center" wrapText="1"/>
    </xf>
    <xf numFmtId="9" fontId="14" fillId="3" borderId="0" xfId="1" applyFont="1" applyFill="1" applyBorder="1" applyAlignment="1">
      <alignment horizontal="right"/>
    </xf>
    <xf numFmtId="164" fontId="11" fillId="0" borderId="23" xfId="2" applyFont="1" applyBorder="1" applyAlignment="1">
      <alignment vertical="center"/>
    </xf>
    <xf numFmtId="164" fontId="11" fillId="0" borderId="88" xfId="2" applyFont="1" applyBorder="1" applyAlignment="1">
      <alignment vertical="center"/>
    </xf>
    <xf numFmtId="2" fontId="2" fillId="9" borderId="8" xfId="0" applyNumberFormat="1" applyFont="1" applyFill="1" applyBorder="1"/>
    <xf numFmtId="165" fontId="11" fillId="0" borderId="25" xfId="2" applyNumberFormat="1" applyFont="1" applyBorder="1" applyAlignment="1">
      <alignment horizontal="center" wrapText="1"/>
    </xf>
    <xf numFmtId="164" fontId="11" fillId="0" borderId="25" xfId="2" applyFont="1" applyBorder="1" applyAlignment="1">
      <alignment horizontal="center" wrapText="1"/>
    </xf>
    <xf numFmtId="164" fontId="11" fillId="0" borderId="89" xfId="2" applyFont="1" applyBorder="1" applyAlignment="1">
      <alignment horizontal="center" wrapText="1"/>
    </xf>
    <xf numFmtId="164" fontId="11" fillId="0" borderId="25" xfId="2" applyFont="1" applyBorder="1" applyAlignment="1">
      <alignment vertical="center"/>
    </xf>
    <xf numFmtId="2" fontId="9" fillId="3" borderId="8" xfId="0" applyNumberFormat="1" applyFont="1" applyFill="1" applyBorder="1"/>
    <xf numFmtId="1" fontId="14" fillId="3" borderId="8" xfId="1" applyNumberFormat="1" applyFont="1" applyFill="1" applyBorder="1" applyAlignment="1">
      <alignment horizontal="right"/>
    </xf>
    <xf numFmtId="0" fontId="11" fillId="0" borderId="26" xfId="0" applyFont="1" applyBorder="1" applyAlignment="1">
      <alignment horizontal="right"/>
    </xf>
    <xf numFmtId="164" fontId="15" fillId="10" borderId="13" xfId="2" applyFont="1" applyFill="1" applyBorder="1" applyAlignment="1">
      <alignment vertical="center" wrapText="1"/>
    </xf>
    <xf numFmtId="164" fontId="15" fillId="0" borderId="13" xfId="2" applyFont="1" applyBorder="1" applyAlignment="1">
      <alignment vertical="center" wrapText="1"/>
    </xf>
    <xf numFmtId="164" fontId="15" fillId="0" borderId="19" xfId="2" applyFont="1" applyBorder="1" applyAlignment="1">
      <alignment vertical="center" wrapText="1"/>
    </xf>
    <xf numFmtId="164" fontId="14" fillId="10" borderId="19" xfId="2" applyFont="1" applyFill="1" applyBorder="1" applyAlignment="1">
      <alignment vertical="center" wrapText="1"/>
    </xf>
    <xf numFmtId="164" fontId="14" fillId="10" borderId="16" xfId="2" applyFont="1" applyFill="1" applyBorder="1" applyAlignment="1">
      <alignment vertical="center" wrapText="1"/>
    </xf>
    <xf numFmtId="164" fontId="15" fillId="10" borderId="13" xfId="2" applyFont="1" applyFill="1" applyBorder="1" applyAlignment="1">
      <alignment vertical="center"/>
    </xf>
    <xf numFmtId="164" fontId="15" fillId="0" borderId="13" xfId="2" applyFont="1" applyBorder="1" applyAlignment="1">
      <alignment vertical="center"/>
    </xf>
    <xf numFmtId="164" fontId="15" fillId="0" borderId="19" xfId="2" applyFont="1" applyBorder="1" applyAlignment="1">
      <alignment vertical="center"/>
    </xf>
    <xf numFmtId="164" fontId="14" fillId="10" borderId="19" xfId="2" applyFont="1" applyFill="1" applyBorder="1" applyAlignment="1">
      <alignment vertical="center"/>
    </xf>
    <xf numFmtId="164" fontId="14" fillId="10" borderId="16" xfId="2" applyFont="1" applyFill="1" applyBorder="1" applyAlignment="1">
      <alignment vertical="center"/>
    </xf>
    <xf numFmtId="164" fontId="11" fillId="0" borderId="1" xfId="2" applyFont="1" applyBorder="1" applyAlignment="1">
      <alignment vertical="center" wrapText="1"/>
    </xf>
    <xf numFmtId="164" fontId="9" fillId="8" borderId="40" xfId="2" applyFont="1" applyFill="1" applyBorder="1" applyAlignment="1">
      <alignment vertical="center" wrapText="1"/>
    </xf>
    <xf numFmtId="164" fontId="9" fillId="8" borderId="16" xfId="2" applyFont="1" applyFill="1" applyBorder="1" applyAlignment="1">
      <alignment vertical="center" wrapText="1"/>
    </xf>
    <xf numFmtId="164" fontId="11" fillId="10" borderId="13" xfId="2" applyFont="1" applyFill="1" applyBorder="1" applyAlignment="1">
      <alignment vertical="center"/>
    </xf>
    <xf numFmtId="164" fontId="11" fillId="0" borderId="13" xfId="2" applyFont="1" applyBorder="1" applyAlignment="1">
      <alignment vertical="center"/>
    </xf>
    <xf numFmtId="164" fontId="11" fillId="0" borderId="18" xfId="2" applyFont="1" applyBorder="1" applyAlignment="1">
      <alignment vertical="center"/>
    </xf>
    <xf numFmtId="164" fontId="9" fillId="8" borderId="40" xfId="2" applyFont="1" applyFill="1" applyBorder="1" applyAlignment="1">
      <alignment vertical="center"/>
    </xf>
    <xf numFmtId="164" fontId="9" fillId="8" borderId="16" xfId="2" applyFont="1" applyFill="1" applyBorder="1" applyAlignment="1">
      <alignment vertical="center"/>
    </xf>
    <xf numFmtId="164" fontId="11" fillId="10" borderId="13" xfId="2" applyFont="1" applyFill="1" applyBorder="1" applyAlignment="1">
      <alignment vertical="center" wrapText="1"/>
    </xf>
    <xf numFmtId="164" fontId="11" fillId="0" borderId="13" xfId="2" applyFont="1" applyBorder="1" applyAlignment="1">
      <alignment vertical="center" wrapText="1"/>
    </xf>
    <xf numFmtId="164" fontId="11" fillId="0" borderId="19" xfId="2" applyFont="1" applyBorder="1" applyAlignment="1">
      <alignment vertical="center" wrapText="1"/>
    </xf>
    <xf numFmtId="164" fontId="9" fillId="8" borderId="10" xfId="2" applyFont="1" applyFill="1" applyBorder="1" applyAlignment="1">
      <alignment vertical="center" wrapText="1"/>
    </xf>
    <xf numFmtId="164" fontId="11" fillId="0" borderId="19" xfId="2" applyFont="1" applyBorder="1" applyAlignment="1">
      <alignment vertical="center"/>
    </xf>
    <xf numFmtId="164" fontId="9" fillId="8" borderId="10" xfId="2" applyFont="1" applyFill="1" applyBorder="1" applyAlignment="1">
      <alignment vertical="center"/>
    </xf>
    <xf numFmtId="0" fontId="15" fillId="0" borderId="60" xfId="0" applyFont="1" applyBorder="1" applyAlignment="1">
      <alignment horizontal="right" vertical="center" wrapText="1"/>
    </xf>
    <xf numFmtId="0" fontId="15" fillId="0" borderId="62" xfId="0" applyFont="1" applyBorder="1" applyAlignment="1">
      <alignment horizontal="right" vertical="center" wrapText="1"/>
    </xf>
    <xf numFmtId="0" fontId="15" fillId="0" borderId="60"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60" xfId="0" applyFont="1" applyBorder="1" applyAlignment="1">
      <alignment horizontal="left" vertical="center"/>
    </xf>
    <xf numFmtId="0" fontId="15" fillId="0" borderId="61" xfId="0" applyFont="1" applyBorder="1" applyAlignment="1">
      <alignment horizontal="left" vertical="center"/>
    </xf>
    <xf numFmtId="0" fontId="15" fillId="0" borderId="62" xfId="0" applyFont="1" applyBorder="1" applyAlignment="1">
      <alignment horizontal="left" vertical="center"/>
    </xf>
    <xf numFmtId="0" fontId="14" fillId="0" borderId="19" xfId="0" applyFont="1" applyBorder="1" applyAlignment="1">
      <alignment horizontal="right" vertical="center"/>
    </xf>
    <xf numFmtId="0" fontId="15" fillId="0" borderId="19" xfId="0" applyFont="1" applyBorder="1" applyAlignment="1">
      <alignment horizontal="center" vertical="center"/>
    </xf>
    <xf numFmtId="164" fontId="14" fillId="0" borderId="78" xfId="2" applyFont="1" applyBorder="1" applyAlignment="1">
      <alignment horizontal="right" vertical="center" wrapText="1"/>
    </xf>
    <xf numFmtId="0" fontId="15" fillId="0" borderId="19" xfId="0" applyFont="1" applyBorder="1" applyAlignment="1">
      <alignment horizontal="left" vertical="center"/>
    </xf>
    <xf numFmtId="0" fontId="15" fillId="0" borderId="32" xfId="0" applyFont="1" applyBorder="1" applyAlignment="1">
      <alignment horizontal="left" vertical="center"/>
    </xf>
    <xf numFmtId="0" fontId="15" fillId="0" borderId="13" xfId="0" applyFont="1" applyBorder="1" applyAlignment="1">
      <alignment horizontal="center" vertical="center"/>
    </xf>
    <xf numFmtId="0" fontId="15" fillId="0" borderId="13" xfId="0" applyFont="1" applyBorder="1" applyAlignment="1">
      <alignment horizontal="left" vertical="center"/>
    </xf>
    <xf numFmtId="0" fontId="15" fillId="0" borderId="24" xfId="0" applyFont="1" applyBorder="1" applyAlignment="1">
      <alignment horizontal="left" vertical="center"/>
    </xf>
    <xf numFmtId="0" fontId="15" fillId="0" borderId="13" xfId="0" applyFont="1" applyBorder="1" applyAlignment="1">
      <alignment horizontal="left" vertical="center" wrapText="1"/>
    </xf>
    <xf numFmtId="0" fontId="15" fillId="0" borderId="24" xfId="0" applyFont="1" applyBorder="1" applyAlignment="1">
      <alignment horizontal="left" vertical="center" wrapText="1"/>
    </xf>
    <xf numFmtId="0" fontId="15" fillId="0" borderId="13" xfId="0" applyFont="1" applyBorder="1" applyAlignment="1">
      <alignment horizontal="right" vertical="center" wrapText="1"/>
    </xf>
    <xf numFmtId="0" fontId="12" fillId="7" borderId="27" xfId="0" applyFont="1" applyFill="1" applyBorder="1" applyAlignment="1">
      <alignment horizontal="center"/>
    </xf>
    <xf numFmtId="0" fontId="12" fillId="7" borderId="10" xfId="0" applyFont="1" applyFill="1" applyBorder="1" applyAlignment="1">
      <alignment horizontal="center"/>
    </xf>
    <xf numFmtId="0" fontId="12" fillId="7" borderId="28" xfId="0" applyFont="1" applyFill="1" applyBorder="1" applyAlignment="1">
      <alignment horizontal="center"/>
    </xf>
    <xf numFmtId="0" fontId="14" fillId="8" borderId="23" xfId="0" applyFont="1" applyFill="1" applyBorder="1" applyAlignment="1">
      <alignment horizontal="center" vertical="center" wrapText="1"/>
    </xf>
    <xf numFmtId="0" fontId="14" fillId="8" borderId="13" xfId="0" applyFont="1" applyFill="1" applyBorder="1" applyAlignment="1">
      <alignment horizontal="center" vertical="center" wrapText="1"/>
    </xf>
    <xf numFmtId="0" fontId="14" fillId="8" borderId="24" xfId="0" applyFont="1" applyFill="1" applyBorder="1" applyAlignment="1">
      <alignment horizontal="center" vertical="center" wrapText="1"/>
    </xf>
    <xf numFmtId="0" fontId="15" fillId="0" borderId="16" xfId="0" applyFont="1" applyBorder="1" applyAlignment="1">
      <alignment horizontal="left" vertical="center"/>
    </xf>
    <xf numFmtId="0" fontId="15" fillId="0" borderId="16" xfId="0" applyFont="1" applyBorder="1" applyAlignment="1">
      <alignment horizontal="center" vertical="center"/>
    </xf>
    <xf numFmtId="0" fontId="15" fillId="0" borderId="67" xfId="0" applyFont="1" applyBorder="1" applyAlignment="1">
      <alignment horizontal="left" wrapText="1"/>
    </xf>
    <xf numFmtId="0" fontId="15" fillId="0" borderId="1" xfId="0" applyFont="1" applyBorder="1" applyAlignment="1">
      <alignment horizontal="left"/>
    </xf>
    <xf numFmtId="0" fontId="15" fillId="0" borderId="68" xfId="0" applyFont="1" applyBorder="1" applyAlignment="1">
      <alignment horizontal="left"/>
    </xf>
    <xf numFmtId="0" fontId="15" fillId="0" borderId="67"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6" xfId="0" applyFont="1" applyBorder="1" applyAlignment="1">
      <alignment horizontal="center" vertical="center" wrapText="1"/>
    </xf>
    <xf numFmtId="0" fontId="12" fillId="7" borderId="66" xfId="0" applyFont="1" applyFill="1" applyBorder="1" applyAlignment="1">
      <alignment horizontal="center"/>
    </xf>
    <xf numFmtId="0" fontId="12" fillId="7" borderId="79" xfId="0" applyFont="1" applyFill="1" applyBorder="1" applyAlignment="1">
      <alignment horizontal="center"/>
    </xf>
    <xf numFmtId="0" fontId="12" fillId="7" borderId="85" xfId="0" applyFont="1" applyFill="1" applyBorder="1" applyAlignment="1">
      <alignment horizontal="center"/>
    </xf>
    <xf numFmtId="0" fontId="12" fillId="7" borderId="69" xfId="0" applyFont="1" applyFill="1" applyBorder="1" applyAlignment="1">
      <alignment horizontal="center"/>
    </xf>
    <xf numFmtId="0" fontId="12" fillId="7" borderId="86" xfId="0" applyFont="1" applyFill="1" applyBorder="1" applyAlignment="1">
      <alignment horizontal="center"/>
    </xf>
    <xf numFmtId="0" fontId="12" fillId="7" borderId="87" xfId="0" applyFont="1" applyFill="1" applyBorder="1" applyAlignment="1">
      <alignment horizontal="center"/>
    </xf>
    <xf numFmtId="0" fontId="15" fillId="0" borderId="67" xfId="0" applyFont="1" applyBorder="1" applyAlignment="1">
      <alignment horizontal="center"/>
    </xf>
    <xf numFmtId="0" fontId="15" fillId="0" borderId="1" xfId="0" applyFont="1" applyBorder="1" applyAlignment="1">
      <alignment horizontal="center"/>
    </xf>
    <xf numFmtId="0" fontId="15" fillId="0" borderId="68" xfId="0" applyFont="1" applyBorder="1" applyAlignment="1">
      <alignment horizontal="center"/>
    </xf>
    <xf numFmtId="0" fontId="15" fillId="0" borderId="6" xfId="0" applyFont="1" applyBorder="1" applyAlignment="1">
      <alignment horizontal="center"/>
    </xf>
    <xf numFmtId="0" fontId="26" fillId="10" borderId="67" xfId="0" applyFont="1" applyFill="1" applyBorder="1" applyAlignment="1">
      <alignment horizontal="right" wrapText="1"/>
    </xf>
    <xf numFmtId="0" fontId="26" fillId="10" borderId="1" xfId="0" applyFont="1" applyFill="1" applyBorder="1" applyAlignment="1">
      <alignment horizontal="right" wrapText="1"/>
    </xf>
    <xf numFmtId="0" fontId="26" fillId="10" borderId="68" xfId="0" applyFont="1" applyFill="1" applyBorder="1" applyAlignment="1">
      <alignment horizontal="right" wrapText="1"/>
    </xf>
    <xf numFmtId="164" fontId="14" fillId="0" borderId="67" xfId="2" applyFont="1" applyBorder="1" applyAlignment="1">
      <alignment horizontal="center" vertical="center" wrapText="1"/>
    </xf>
    <xf numFmtId="164" fontId="14" fillId="0" borderId="1" xfId="2" applyFont="1" applyBorder="1" applyAlignment="1">
      <alignment horizontal="center" vertical="center" wrapText="1"/>
    </xf>
    <xf numFmtId="164" fontId="14" fillId="0" borderId="6" xfId="2" applyFont="1" applyBorder="1" applyAlignment="1">
      <alignment horizontal="center" vertical="center" wrapText="1"/>
    </xf>
    <xf numFmtId="0" fontId="14" fillId="8" borderId="67" xfId="0" applyFont="1" applyFill="1" applyBorder="1" applyAlignment="1">
      <alignment horizontal="left"/>
    </xf>
    <xf numFmtId="0" fontId="14" fillId="8" borderId="1" xfId="0" applyFont="1" applyFill="1" applyBorder="1" applyAlignment="1">
      <alignment horizontal="left"/>
    </xf>
    <xf numFmtId="0" fontId="14" fillId="8" borderId="68" xfId="0" applyFont="1" applyFill="1" applyBorder="1" applyAlignment="1">
      <alignment horizontal="left"/>
    </xf>
    <xf numFmtId="0" fontId="14" fillId="8" borderId="67" xfId="0" applyFont="1" applyFill="1" applyBorder="1" applyAlignment="1">
      <alignment horizontal="center"/>
    </xf>
    <xf numFmtId="0" fontId="14" fillId="8" borderId="1" xfId="0" applyFont="1" applyFill="1" applyBorder="1" applyAlignment="1">
      <alignment horizontal="center"/>
    </xf>
    <xf numFmtId="0" fontId="14" fillId="8" borderId="6" xfId="0" applyFont="1" applyFill="1" applyBorder="1" applyAlignment="1">
      <alignment horizontal="center"/>
    </xf>
    <xf numFmtId="0" fontId="15" fillId="0" borderId="67" xfId="0" applyFont="1" applyBorder="1" applyAlignment="1">
      <alignment horizontal="left" vertical="center" wrapText="1"/>
    </xf>
    <xf numFmtId="0" fontId="15" fillId="0" borderId="1" xfId="0" applyFont="1" applyBorder="1" applyAlignment="1">
      <alignment horizontal="left" vertical="center"/>
    </xf>
    <xf numFmtId="0" fontId="15" fillId="0" borderId="68" xfId="0" applyFont="1" applyBorder="1" applyAlignment="1">
      <alignment horizontal="left" vertical="center"/>
    </xf>
    <xf numFmtId="0" fontId="15" fillId="0" borderId="1" xfId="0" applyFont="1" applyBorder="1" applyAlignment="1">
      <alignment horizontal="left" vertical="center" wrapText="1"/>
    </xf>
    <xf numFmtId="0" fontId="15" fillId="0" borderId="6" xfId="0" applyFont="1" applyBorder="1" applyAlignment="1">
      <alignment horizontal="left" vertical="center" wrapText="1"/>
    </xf>
    <xf numFmtId="0" fontId="15" fillId="0" borderId="67" xfId="0" applyFont="1" applyBorder="1" applyAlignment="1">
      <alignment vertical="top" wrapText="1"/>
    </xf>
    <xf numFmtId="0" fontId="15" fillId="0" borderId="1" xfId="0" applyFont="1" applyBorder="1" applyAlignment="1">
      <alignment vertical="top"/>
    </xf>
    <xf numFmtId="0" fontId="15" fillId="0" borderId="68" xfId="0" applyFont="1" applyBorder="1" applyAlignment="1">
      <alignment vertical="top"/>
    </xf>
    <xf numFmtId="0" fontId="15" fillId="0" borderId="1" xfId="0" applyFont="1" applyBorder="1" applyAlignment="1">
      <alignment horizontal="left" wrapText="1"/>
    </xf>
    <xf numFmtId="0" fontId="15" fillId="0" borderId="6" xfId="0" applyFont="1" applyBorder="1" applyAlignment="1">
      <alignment horizontal="left" wrapText="1"/>
    </xf>
    <xf numFmtId="0" fontId="15" fillId="0" borderId="67" xfId="0" applyFont="1" applyBorder="1" applyAlignment="1">
      <alignment wrapText="1"/>
    </xf>
    <xf numFmtId="0" fontId="15" fillId="0" borderId="1" xfId="0" applyFont="1" applyBorder="1"/>
    <xf numFmtId="0" fontId="15" fillId="0" borderId="68" xfId="0" applyFont="1" applyBorder="1"/>
    <xf numFmtId="0" fontId="14" fillId="8" borderId="67" xfId="0" applyFont="1" applyFill="1" applyBorder="1" applyAlignment="1">
      <alignment horizontal="left" wrapText="1"/>
    </xf>
    <xf numFmtId="0" fontId="14" fillId="8" borderId="1" xfId="0" applyFont="1" applyFill="1" applyBorder="1" applyAlignment="1">
      <alignment horizontal="left" wrapText="1"/>
    </xf>
    <xf numFmtId="0" fontId="14" fillId="8" borderId="68" xfId="0" applyFont="1" applyFill="1" applyBorder="1" applyAlignment="1">
      <alignment horizontal="left" wrapText="1"/>
    </xf>
    <xf numFmtId="0" fontId="15" fillId="0" borderId="23" xfId="0" applyFont="1" applyBorder="1" applyAlignment="1">
      <alignment horizontal="center" vertical="center"/>
    </xf>
    <xf numFmtId="0" fontId="15" fillId="0" borderId="16" xfId="0" applyFont="1" applyBorder="1" applyAlignment="1">
      <alignment horizontal="right" vertical="center" wrapText="1"/>
    </xf>
    <xf numFmtId="0" fontId="14" fillId="0" borderId="1" xfId="0" applyFont="1" applyBorder="1" applyAlignment="1">
      <alignment horizontal="right" vertical="center" wrapText="1"/>
    </xf>
    <xf numFmtId="164" fontId="14" fillId="0" borderId="1" xfId="2" applyFont="1" applyBorder="1" applyAlignment="1">
      <alignment horizontal="right"/>
    </xf>
    <xf numFmtId="0" fontId="15" fillId="0" borderId="13" xfId="0" applyFont="1" applyBorder="1" applyAlignment="1">
      <alignment horizontal="center" vertical="center" wrapText="1"/>
    </xf>
    <xf numFmtId="0" fontId="15" fillId="0" borderId="16"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13" xfId="0" applyFont="1" applyBorder="1" applyAlignment="1">
      <alignment horizontal="center" vertical="center" wrapText="1"/>
    </xf>
    <xf numFmtId="0" fontId="15" fillId="0" borderId="60" xfId="0" applyFont="1" applyBorder="1" applyAlignment="1">
      <alignment horizontal="left" vertical="center" wrapText="1"/>
    </xf>
    <xf numFmtId="0" fontId="15" fillId="0" borderId="61" xfId="0" applyFont="1" applyBorder="1" applyAlignment="1">
      <alignment horizontal="left" vertical="center" wrapText="1"/>
    </xf>
    <xf numFmtId="0" fontId="15" fillId="0" borderId="62" xfId="0" applyFont="1" applyBorder="1" applyAlignment="1">
      <alignment horizontal="left" vertical="center" wrapText="1"/>
    </xf>
    <xf numFmtId="0" fontId="18" fillId="0" borderId="13" xfId="0" applyFont="1" applyBorder="1" applyAlignment="1">
      <alignment horizontal="left" vertical="center" wrapText="1"/>
    </xf>
    <xf numFmtId="0" fontId="18" fillId="0" borderId="24" xfId="0" applyFont="1" applyBorder="1" applyAlignment="1">
      <alignment horizontal="left" vertical="center" wrapText="1"/>
    </xf>
    <xf numFmtId="0" fontId="14" fillId="8" borderId="10" xfId="0" applyFont="1" applyFill="1" applyBorder="1" applyAlignment="1">
      <alignment horizontal="center" vertical="center" wrapText="1"/>
    </xf>
    <xf numFmtId="0" fontId="14" fillId="8" borderId="28" xfId="0" applyFont="1" applyFill="1" applyBorder="1" applyAlignment="1">
      <alignment horizontal="center" vertical="center" wrapText="1"/>
    </xf>
    <xf numFmtId="0" fontId="15" fillId="0" borderId="23" xfId="0" applyFont="1" applyBorder="1" applyAlignment="1">
      <alignment horizontal="center" vertical="center" wrapText="1"/>
    </xf>
    <xf numFmtId="0" fontId="15" fillId="0" borderId="60" xfId="0" applyFont="1" applyBorder="1" applyAlignment="1">
      <alignment vertical="center" wrapText="1"/>
    </xf>
    <xf numFmtId="0" fontId="15" fillId="0" borderId="61" xfId="0" applyFont="1" applyBorder="1" applyAlignment="1">
      <alignment vertical="center" wrapText="1"/>
    </xf>
    <xf numFmtId="0" fontId="15" fillId="0" borderId="62" xfId="0" applyFont="1" applyBorder="1" applyAlignment="1">
      <alignment vertical="center" wrapText="1"/>
    </xf>
    <xf numFmtId="0" fontId="14" fillId="0" borderId="60" xfId="0" applyFont="1" applyBorder="1" applyAlignment="1">
      <alignment horizontal="right" vertical="center" wrapText="1"/>
    </xf>
    <xf numFmtId="0" fontId="14" fillId="0" borderId="61" xfId="0" applyFont="1" applyBorder="1" applyAlignment="1">
      <alignment horizontal="right" vertical="center" wrapText="1"/>
    </xf>
    <xf numFmtId="0" fontId="14" fillId="0" borderId="62" xfId="0" applyFont="1" applyBorder="1" applyAlignment="1">
      <alignment horizontal="right" vertical="center" wrapText="1"/>
    </xf>
    <xf numFmtId="164" fontId="14" fillId="0" borderId="57" xfId="2" applyFont="1" applyBorder="1" applyAlignment="1">
      <alignment horizontal="right" vertical="center" wrapText="1"/>
    </xf>
    <xf numFmtId="164" fontId="14" fillId="0" borderId="59" xfId="2" applyFont="1" applyBorder="1" applyAlignment="1">
      <alignment horizontal="right" vertical="center" wrapText="1"/>
    </xf>
    <xf numFmtId="0" fontId="14" fillId="0" borderId="13" xfId="0" applyFont="1" applyBorder="1" applyAlignment="1">
      <alignment horizontal="left" vertical="center" wrapText="1"/>
    </xf>
    <xf numFmtId="0" fontId="14" fillId="8" borderId="25" xfId="0" applyFont="1" applyFill="1" applyBorder="1" applyAlignment="1">
      <alignment horizontal="center" vertical="center" wrapText="1"/>
    </xf>
    <xf numFmtId="0" fontId="14" fillId="8" borderId="16" xfId="0" applyFont="1" applyFill="1" applyBorder="1" applyAlignment="1">
      <alignment horizontal="center" vertical="center" wrapText="1"/>
    </xf>
    <xf numFmtId="0" fontId="15" fillId="0" borderId="26" xfId="0" applyFont="1" applyBorder="1" applyAlignment="1">
      <alignment horizontal="left" vertical="center"/>
    </xf>
    <xf numFmtId="0" fontId="15" fillId="0" borderId="26" xfId="0" applyFont="1" applyBorder="1" applyAlignment="1">
      <alignment horizontal="center" vertical="center" wrapText="1"/>
    </xf>
    <xf numFmtId="0" fontId="16" fillId="0" borderId="13" xfId="0" applyFont="1" applyBorder="1" applyAlignment="1">
      <alignment horizontal="left" vertical="center" wrapText="1"/>
    </xf>
    <xf numFmtId="0" fontId="16" fillId="0" borderId="24" xfId="0" applyFont="1" applyBorder="1" applyAlignment="1">
      <alignment horizontal="center" vertical="center" wrapText="1"/>
    </xf>
    <xf numFmtId="0" fontId="14" fillId="8" borderId="31" xfId="0" applyFont="1" applyFill="1" applyBorder="1" applyAlignment="1">
      <alignment horizontal="center" vertical="center" wrapText="1"/>
    </xf>
    <xf numFmtId="0" fontId="14" fillId="8" borderId="19" xfId="0" applyFont="1" applyFill="1" applyBorder="1" applyAlignment="1">
      <alignment horizontal="center" vertical="center" wrapText="1"/>
    </xf>
    <xf numFmtId="0" fontId="14" fillId="8" borderId="39" xfId="0" applyFont="1" applyFill="1" applyBorder="1" applyAlignment="1">
      <alignment horizontal="center" vertical="center" wrapText="1"/>
    </xf>
    <xf numFmtId="0" fontId="14" fillId="8" borderId="40" xfId="0" applyFont="1" applyFill="1" applyBorder="1" applyAlignment="1">
      <alignment horizontal="center" vertical="center" wrapText="1"/>
    </xf>
    <xf numFmtId="0" fontId="14" fillId="8" borderId="41" xfId="0" applyFont="1" applyFill="1" applyBorder="1" applyAlignment="1">
      <alignment horizontal="center" vertical="center" wrapText="1"/>
    </xf>
    <xf numFmtId="0" fontId="15" fillId="0" borderId="24" xfId="0" applyFont="1" applyBorder="1" applyAlignment="1">
      <alignment horizontal="center" vertical="center" wrapText="1"/>
    </xf>
    <xf numFmtId="0" fontId="14" fillId="8" borderId="27" xfId="0" applyFont="1" applyFill="1" applyBorder="1" applyAlignment="1">
      <alignment horizontal="center" vertical="center" wrapText="1"/>
    </xf>
    <xf numFmtId="0" fontId="14" fillId="0" borderId="16" xfId="0" applyFont="1" applyBorder="1" applyAlignment="1">
      <alignment horizontal="center" vertical="center" wrapText="1"/>
    </xf>
    <xf numFmtId="9" fontId="15" fillId="0" borderId="16" xfId="0" applyNumberFormat="1" applyFont="1" applyBorder="1" applyAlignment="1">
      <alignment horizontal="center" vertical="center" wrapText="1"/>
    </xf>
    <xf numFmtId="0" fontId="14" fillId="0" borderId="13"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19" xfId="0" applyFont="1" applyBorder="1" applyAlignment="1">
      <alignment horizontal="center" vertical="center" wrapText="1"/>
    </xf>
    <xf numFmtId="0" fontId="15" fillId="0" borderId="19" xfId="0" applyFont="1" applyBorder="1" applyAlignment="1">
      <alignment horizontal="center" vertical="center" wrapText="1"/>
    </xf>
    <xf numFmtId="0" fontId="14" fillId="0" borderId="32" xfId="0" applyFont="1" applyBorder="1" applyAlignment="1">
      <alignment horizontal="center" vertical="center" wrapText="1"/>
    </xf>
    <xf numFmtId="0" fontId="14" fillId="8" borderId="29" xfId="0" applyFont="1" applyFill="1" applyBorder="1" applyAlignment="1">
      <alignment horizontal="center" vertical="center" wrapText="1"/>
    </xf>
    <xf numFmtId="0" fontId="14" fillId="8" borderId="18" xfId="0" applyFont="1" applyFill="1" applyBorder="1" applyAlignment="1">
      <alignment horizontal="center" vertical="center" wrapText="1"/>
    </xf>
    <xf numFmtId="0" fontId="15" fillId="0" borderId="18" xfId="0" applyFont="1" applyBorder="1" applyAlignment="1">
      <alignment horizontal="left" vertical="center"/>
    </xf>
    <xf numFmtId="0" fontId="15" fillId="0" borderId="30" xfId="0" applyFont="1" applyBorder="1" applyAlignment="1">
      <alignment horizontal="left" vertical="center"/>
    </xf>
    <xf numFmtId="0" fontId="14" fillId="8" borderId="36" xfId="0" applyFont="1" applyFill="1" applyBorder="1" applyAlignment="1">
      <alignment horizontal="center" vertical="center" wrapText="1"/>
    </xf>
    <xf numFmtId="0" fontId="14" fillId="8" borderId="37" xfId="0" applyFont="1" applyFill="1" applyBorder="1" applyAlignment="1">
      <alignment horizontal="center" vertical="center" wrapText="1"/>
    </xf>
    <xf numFmtId="9" fontId="15" fillId="0" borderId="13" xfId="0" applyNumberFormat="1" applyFont="1" applyBorder="1" applyAlignment="1">
      <alignment horizontal="center" vertical="center" wrapText="1"/>
    </xf>
    <xf numFmtId="9" fontId="20" fillId="0" borderId="13" xfId="0" applyNumberFormat="1" applyFont="1" applyBorder="1" applyAlignment="1">
      <alignment horizontal="center" vertical="center" wrapText="1"/>
    </xf>
    <xf numFmtId="0" fontId="20" fillId="0" borderId="13" xfId="0" applyFont="1" applyBorder="1" applyAlignment="1">
      <alignment horizontal="center" vertical="center" wrapText="1"/>
    </xf>
    <xf numFmtId="0" fontId="15" fillId="0" borderId="14" xfId="0" applyFont="1" applyBorder="1" applyAlignment="1">
      <alignment horizontal="center" vertical="center"/>
    </xf>
    <xf numFmtId="0" fontId="16" fillId="0" borderId="13" xfId="0" applyFont="1" applyBorder="1" applyAlignment="1">
      <alignment horizontal="center" wrapText="1"/>
    </xf>
    <xf numFmtId="0" fontId="16" fillId="0" borderId="14" xfId="0" applyFont="1" applyBorder="1" applyAlignment="1">
      <alignment horizontal="center" wrapText="1"/>
    </xf>
    <xf numFmtId="0" fontId="15" fillId="0" borderId="13" xfId="0" applyFont="1" applyBorder="1" applyAlignment="1">
      <alignment horizontal="center" wrapText="1"/>
    </xf>
    <xf numFmtId="0" fontId="15" fillId="0" borderId="14" xfId="0" applyFont="1" applyBorder="1" applyAlignment="1">
      <alignment horizontal="center" wrapText="1"/>
    </xf>
    <xf numFmtId="0" fontId="14" fillId="0" borderId="7" xfId="0" applyFont="1" applyBorder="1" applyAlignment="1">
      <alignment horizontal="center"/>
    </xf>
    <xf numFmtId="0" fontId="14" fillId="0" borderId="0" xfId="0" applyFont="1" applyAlignment="1">
      <alignment horizontal="center"/>
    </xf>
    <xf numFmtId="0" fontId="14" fillId="0" borderId="8" xfId="0" applyFont="1" applyBorder="1" applyAlignment="1">
      <alignment horizontal="center"/>
    </xf>
    <xf numFmtId="0" fontId="14" fillId="8" borderId="9" xfId="0" applyFont="1" applyFill="1" applyBorder="1" applyAlignment="1">
      <alignment horizontal="center"/>
    </xf>
    <xf numFmtId="0" fontId="14" fillId="8" borderId="10" xfId="0" applyFont="1" applyFill="1" applyBorder="1" applyAlignment="1">
      <alignment horizontal="center"/>
    </xf>
    <xf numFmtId="0" fontId="14" fillId="8" borderId="11" xfId="0" applyFont="1" applyFill="1" applyBorder="1" applyAlignment="1">
      <alignment horizontal="center"/>
    </xf>
    <xf numFmtId="0" fontId="14" fillId="8" borderId="9" xfId="0" applyFont="1" applyFill="1" applyBorder="1" applyAlignment="1">
      <alignment horizontal="center" vertical="center"/>
    </xf>
    <xf numFmtId="0" fontId="14" fillId="8" borderId="10" xfId="0" applyFont="1" applyFill="1" applyBorder="1" applyAlignment="1">
      <alignment horizontal="center" vertical="center"/>
    </xf>
    <xf numFmtId="0" fontId="14" fillId="8" borderId="11" xfId="0" applyFont="1" applyFill="1" applyBorder="1" applyAlignment="1">
      <alignment horizontal="center" vertical="center"/>
    </xf>
    <xf numFmtId="0" fontId="15" fillId="0" borderId="55"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73" xfId="0" applyFont="1" applyBorder="1" applyAlignment="1">
      <alignment horizontal="center" vertical="center" wrapText="1"/>
    </xf>
    <xf numFmtId="0" fontId="14" fillId="0" borderId="7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2" xfId="0" applyFont="1" applyBorder="1" applyAlignment="1">
      <alignment horizontal="center" vertical="center" wrapText="1"/>
    </xf>
    <xf numFmtId="0" fontId="14" fillId="8" borderId="29" xfId="0" applyFont="1" applyFill="1" applyBorder="1" applyAlignment="1">
      <alignment horizontal="center" vertical="center"/>
    </xf>
    <xf numFmtId="0" fontId="14" fillId="8" borderId="18" xfId="0" applyFont="1" applyFill="1" applyBorder="1" applyAlignment="1">
      <alignment horizontal="center" vertical="center"/>
    </xf>
    <xf numFmtId="0" fontId="17" fillId="0" borderId="42" xfId="0" applyFont="1" applyBorder="1" applyAlignment="1">
      <alignment horizontal="left" vertical="center" wrapText="1"/>
    </xf>
    <xf numFmtId="0" fontId="17" fillId="0" borderId="43" xfId="0" applyFont="1" applyBorder="1" applyAlignment="1">
      <alignment horizontal="left" vertical="center" wrapText="1"/>
    </xf>
    <xf numFmtId="0" fontId="17" fillId="0" borderId="36" xfId="0" applyFont="1" applyBorder="1" applyAlignment="1">
      <alignment horizontal="left" vertical="center" wrapText="1"/>
    </xf>
    <xf numFmtId="0" fontId="17" fillId="0" borderId="37" xfId="0" applyFont="1" applyBorder="1" applyAlignment="1">
      <alignment horizontal="left" vertical="center" wrapText="1"/>
    </xf>
    <xf numFmtId="0" fontId="14" fillId="0" borderId="56" xfId="0" applyFont="1" applyBorder="1" applyAlignment="1">
      <alignment horizontal="center" vertical="center" wrapText="1"/>
    </xf>
    <xf numFmtId="0" fontId="14" fillId="0" borderId="72" xfId="0" applyFont="1" applyBorder="1" applyAlignment="1">
      <alignment horizontal="center" vertical="center" wrapText="1"/>
    </xf>
    <xf numFmtId="0" fontId="15" fillId="0" borderId="43" xfId="0" applyFont="1" applyBorder="1" applyAlignment="1">
      <alignment horizontal="center" vertical="center" wrapText="1"/>
    </xf>
    <xf numFmtId="0" fontId="14" fillId="0" borderId="37"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15" fillId="0" borderId="16" xfId="0" applyFont="1" applyBorder="1" applyAlignment="1">
      <alignment horizontal="center" wrapText="1"/>
    </xf>
    <xf numFmtId="0" fontId="15" fillId="0" borderId="17" xfId="0" applyFont="1" applyBorder="1" applyAlignment="1">
      <alignment horizontal="center" wrapText="1"/>
    </xf>
    <xf numFmtId="0" fontId="14" fillId="8" borderId="26" xfId="0" applyFont="1" applyFill="1" applyBorder="1" applyAlignment="1">
      <alignment horizontal="center" vertical="center" wrapText="1"/>
    </xf>
    <xf numFmtId="0" fontId="14" fillId="0" borderId="81" xfId="0" applyFont="1" applyBorder="1" applyAlignment="1">
      <alignment horizontal="center" vertical="center" wrapText="1"/>
    </xf>
    <xf numFmtId="0" fontId="14" fillId="0" borderId="82" xfId="0" applyFont="1" applyBorder="1" applyAlignment="1">
      <alignment horizontal="center" vertical="center" wrapText="1"/>
    </xf>
    <xf numFmtId="0" fontId="14" fillId="0" borderId="83" xfId="0" applyFont="1" applyBorder="1" applyAlignment="1">
      <alignment horizontal="center" vertical="center" wrapText="1"/>
    </xf>
    <xf numFmtId="0" fontId="12" fillId="6" borderId="20" xfId="0" applyFont="1" applyFill="1" applyBorder="1" applyAlignment="1">
      <alignment horizontal="center" vertical="center"/>
    </xf>
    <xf numFmtId="0" fontId="12" fillId="6" borderId="21" xfId="0" applyFont="1" applyFill="1" applyBorder="1" applyAlignment="1">
      <alignment horizontal="center" vertical="center"/>
    </xf>
    <xf numFmtId="0" fontId="12" fillId="6" borderId="22" xfId="0" applyFont="1" applyFill="1" applyBorder="1" applyAlignment="1">
      <alignment horizontal="center" vertical="center"/>
    </xf>
    <xf numFmtId="0" fontId="15" fillId="0" borderId="25" xfId="0" applyFont="1" applyBorder="1" applyAlignment="1">
      <alignment horizontal="center" vertical="center" wrapText="1"/>
    </xf>
    <xf numFmtId="164" fontId="14" fillId="0" borderId="16" xfId="2" applyFont="1" applyBorder="1" applyAlignment="1">
      <alignment horizontal="center" vertical="center"/>
    </xf>
    <xf numFmtId="164" fontId="14" fillId="0" borderId="26" xfId="2" applyFont="1" applyBorder="1" applyAlignment="1">
      <alignment horizontal="center" vertical="center"/>
    </xf>
    <xf numFmtId="0" fontId="14" fillId="8" borderId="23" xfId="0" applyFont="1" applyFill="1" applyBorder="1" applyAlignment="1">
      <alignment horizontal="center" vertical="center"/>
    </xf>
    <xf numFmtId="0" fontId="14" fillId="8" borderId="13" xfId="0" applyFont="1" applyFill="1" applyBorder="1" applyAlignment="1">
      <alignment horizontal="center" vertical="center"/>
    </xf>
    <xf numFmtId="0" fontId="14" fillId="8" borderId="24" xfId="0" applyFont="1" applyFill="1" applyBorder="1" applyAlignment="1">
      <alignment horizontal="center" vertical="center"/>
    </xf>
    <xf numFmtId="0" fontId="15" fillId="0" borderId="67" xfId="0" applyFont="1" applyBorder="1" applyAlignment="1">
      <alignment horizontal="center" vertical="center"/>
    </xf>
    <xf numFmtId="0" fontId="15" fillId="0" borderId="1" xfId="0" applyFont="1" applyBorder="1" applyAlignment="1">
      <alignment horizontal="center" vertical="center"/>
    </xf>
    <xf numFmtId="0" fontId="15" fillId="0" borderId="6" xfId="0" applyFont="1" applyBorder="1" applyAlignment="1">
      <alignment horizontal="center" vertical="center"/>
    </xf>
    <xf numFmtId="0" fontId="12" fillId="7" borderId="51" xfId="0" applyFont="1" applyFill="1" applyBorder="1" applyAlignment="1">
      <alignment horizontal="center"/>
    </xf>
    <xf numFmtId="0" fontId="12" fillId="7" borderId="4" xfId="0" applyFont="1" applyFill="1" applyBorder="1" applyAlignment="1">
      <alignment horizontal="center"/>
    </xf>
    <xf numFmtId="0" fontId="12" fillId="7" borderId="52" xfId="0" applyFont="1" applyFill="1" applyBorder="1" applyAlignment="1">
      <alignment horizontal="center"/>
    </xf>
    <xf numFmtId="0" fontId="14" fillId="8" borderId="68" xfId="0" applyFont="1" applyFill="1" applyBorder="1" applyAlignment="1">
      <alignment horizontal="center"/>
    </xf>
    <xf numFmtId="0" fontId="14" fillId="0" borderId="67" xfId="0" applyFont="1" applyBorder="1" applyAlignment="1">
      <alignment horizontal="left"/>
    </xf>
    <xf numFmtId="0" fontId="14" fillId="0" borderId="1" xfId="0" applyFont="1" applyBorder="1" applyAlignment="1">
      <alignment horizontal="left"/>
    </xf>
    <xf numFmtId="0" fontId="14" fillId="0" borderId="68" xfId="0" applyFont="1" applyBorder="1" applyAlignment="1">
      <alignment horizontal="left"/>
    </xf>
    <xf numFmtId="0" fontId="16" fillId="0" borderId="67" xfId="0" applyFont="1" applyBorder="1" applyAlignment="1">
      <alignment horizontal="left" wrapText="1"/>
    </xf>
    <xf numFmtId="0" fontId="16" fillId="0" borderId="1" xfId="0" applyFont="1" applyBorder="1" applyAlignment="1">
      <alignment horizontal="left" wrapText="1"/>
    </xf>
    <xf numFmtId="0" fontId="16" fillId="0" borderId="68" xfId="0" applyFont="1" applyBorder="1" applyAlignment="1">
      <alignment horizontal="left" wrapText="1"/>
    </xf>
    <xf numFmtId="0" fontId="15" fillId="0" borderId="70" xfId="0" applyFont="1" applyBorder="1" applyAlignment="1">
      <alignment horizontal="center" vertical="center"/>
    </xf>
    <xf numFmtId="0" fontId="15" fillId="0" borderId="84"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73" xfId="0" applyFont="1" applyBorder="1" applyAlignment="1">
      <alignment horizontal="center" vertical="center" wrapText="1"/>
    </xf>
    <xf numFmtId="0" fontId="15" fillId="0" borderId="80"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2" xfId="0" applyFont="1" applyBorder="1" applyAlignment="1">
      <alignment horizontal="center" vertical="center" wrapText="1"/>
    </xf>
    <xf numFmtId="0" fontId="14" fillId="8" borderId="38" xfId="0" applyFont="1" applyFill="1" applyBorder="1" applyAlignment="1">
      <alignment horizontal="center" vertical="center" wrapText="1"/>
    </xf>
    <xf numFmtId="164" fontId="11" fillId="0" borderId="75" xfId="2" applyFont="1" applyBorder="1" applyAlignment="1">
      <alignment horizontal="center" vertical="center"/>
    </xf>
    <xf numFmtId="164" fontId="11" fillId="0" borderId="74" xfId="2" applyFont="1" applyBorder="1" applyAlignment="1">
      <alignment horizontal="center" vertical="center"/>
    </xf>
    <xf numFmtId="2" fontId="2" fillId="0" borderId="0" xfId="0" applyNumberFormat="1" applyFont="1"/>
    <xf numFmtId="164" fontId="11" fillId="0" borderId="33" xfId="2" applyFont="1" applyBorder="1" applyAlignment="1">
      <alignment horizontal="center" wrapText="1"/>
    </xf>
    <xf numFmtId="164" fontId="11" fillId="0" borderId="35" xfId="2" applyFont="1" applyBorder="1" applyAlignment="1">
      <alignment horizontal="center" wrapText="1"/>
    </xf>
    <xf numFmtId="0" fontId="8" fillId="2" borderId="13" xfId="0" applyFont="1" applyFill="1" applyBorder="1" applyAlignment="1">
      <alignment horizontal="center" vertical="center"/>
    </xf>
    <xf numFmtId="0" fontId="8" fillId="2" borderId="13" xfId="0" applyFont="1" applyFill="1" applyBorder="1" applyAlignment="1">
      <alignment horizontal="center" vertical="center" wrapText="1"/>
    </xf>
    <xf numFmtId="0" fontId="4" fillId="0" borderId="13" xfId="0" applyFont="1" applyBorder="1" applyAlignment="1">
      <alignment horizontal="center" vertical="center"/>
    </xf>
    <xf numFmtId="0" fontId="4" fillId="0" borderId="24" xfId="0" applyFont="1" applyBorder="1" applyAlignment="1">
      <alignment horizontal="center" vertical="center"/>
    </xf>
    <xf numFmtId="0" fontId="14" fillId="5" borderId="13" xfId="0" applyFont="1" applyFill="1" applyBorder="1" applyAlignment="1">
      <alignment horizontal="center" vertical="center" wrapText="1"/>
    </xf>
    <xf numFmtId="0" fontId="14" fillId="5" borderId="24" xfId="0" applyFont="1" applyFill="1" applyBorder="1" applyAlignment="1">
      <alignment horizontal="center" vertical="center" wrapText="1"/>
    </xf>
    <xf numFmtId="9" fontId="17" fillId="0" borderId="13" xfId="1" applyFont="1" applyFill="1" applyBorder="1" applyAlignment="1">
      <alignment horizontal="center" vertical="center" wrapText="1"/>
    </xf>
    <xf numFmtId="9" fontId="17" fillId="0" borderId="24" xfId="1" applyFont="1" applyFill="1" applyBorder="1" applyAlignment="1">
      <alignment horizontal="center" vertical="center" wrapText="1"/>
    </xf>
    <xf numFmtId="0" fontId="21" fillId="5" borderId="13" xfId="0" applyFont="1" applyFill="1" applyBorder="1" applyAlignment="1">
      <alignment horizontal="center" vertical="center" wrapText="1"/>
    </xf>
    <xf numFmtId="0" fontId="21" fillId="5" borderId="16" xfId="0" applyFont="1" applyFill="1" applyBorder="1" applyAlignment="1">
      <alignment horizontal="center" vertical="center" wrapText="1"/>
    </xf>
    <xf numFmtId="0" fontId="21" fillId="4" borderId="16" xfId="0" applyFont="1" applyFill="1" applyBorder="1" applyAlignment="1">
      <alignment horizontal="center" vertical="center"/>
    </xf>
    <xf numFmtId="0" fontId="16" fillId="0" borderId="16" xfId="0" applyFont="1" applyBorder="1" applyAlignment="1">
      <alignment horizontal="center" vertical="center"/>
    </xf>
    <xf numFmtId="0" fontId="16" fillId="0" borderId="26" xfId="0" applyFont="1" applyBorder="1" applyAlignment="1">
      <alignment horizontal="center" vertical="center"/>
    </xf>
    <xf numFmtId="0" fontId="14" fillId="8" borderId="23" xfId="0" applyFont="1" applyFill="1" applyBorder="1" applyAlignment="1">
      <alignment horizontal="center"/>
    </xf>
    <xf numFmtId="0" fontId="14" fillId="8" borderId="13" xfId="0" applyFont="1" applyFill="1" applyBorder="1" applyAlignment="1">
      <alignment horizontal="center"/>
    </xf>
    <xf numFmtId="0" fontId="14" fillId="8" borderId="24" xfId="0" applyFont="1" applyFill="1" applyBorder="1" applyAlignment="1">
      <alignment horizontal="center"/>
    </xf>
    <xf numFmtId="0" fontId="9" fillId="5" borderId="23" xfId="0" applyFont="1" applyFill="1" applyBorder="1" applyAlignment="1">
      <alignment horizontal="left" vertical="center"/>
    </xf>
    <xf numFmtId="0" fontId="9" fillId="5" borderId="13" xfId="0" applyFont="1" applyFill="1" applyBorder="1" applyAlignment="1">
      <alignment horizontal="left" vertical="center"/>
    </xf>
    <xf numFmtId="0" fontId="9" fillId="5" borderId="25" xfId="0" applyFont="1" applyFill="1" applyBorder="1" applyAlignment="1">
      <alignment horizontal="left" vertical="center"/>
    </xf>
    <xf numFmtId="0" fontId="9" fillId="5" borderId="16" xfId="0" applyFont="1" applyFill="1" applyBorder="1" applyAlignment="1">
      <alignment horizontal="left" vertical="center"/>
    </xf>
    <xf numFmtId="0" fontId="11" fillId="0" borderId="13" xfId="0" applyFont="1" applyBorder="1" applyAlignment="1">
      <alignment horizontal="left" vertical="center" wrapText="1"/>
    </xf>
    <xf numFmtId="0" fontId="11" fillId="0" borderId="24" xfId="0" applyFont="1" applyBorder="1" applyAlignment="1">
      <alignment horizontal="left" vertical="center" wrapText="1"/>
    </xf>
    <xf numFmtId="0" fontId="9" fillId="0" borderId="27" xfId="0" applyFont="1" applyBorder="1" applyAlignment="1">
      <alignment horizontal="center"/>
    </xf>
    <xf numFmtId="0" fontId="9" fillId="0" borderId="10" xfId="0" applyFont="1" applyBorder="1" applyAlignment="1">
      <alignment horizontal="center"/>
    </xf>
    <xf numFmtId="0" fontId="9" fillId="0" borderId="28" xfId="0" applyFont="1" applyBorder="1" applyAlignment="1">
      <alignment horizontal="center"/>
    </xf>
    <xf numFmtId="0" fontId="9" fillId="5" borderId="13" xfId="0" applyFont="1" applyFill="1" applyBorder="1" applyAlignment="1">
      <alignment horizontal="center"/>
    </xf>
    <xf numFmtId="0" fontId="9" fillId="0" borderId="45" xfId="0" applyFont="1" applyBorder="1" applyAlignment="1">
      <alignment horizontal="center" vertical="center" wrapText="1"/>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12" fillId="7" borderId="9" xfId="0" applyFont="1" applyFill="1" applyBorder="1" applyAlignment="1">
      <alignment horizontal="center" vertical="center"/>
    </xf>
    <xf numFmtId="0" fontId="12" fillId="7" borderId="10" xfId="0" applyFont="1" applyFill="1" applyBorder="1" applyAlignment="1">
      <alignment horizontal="center" vertical="center"/>
    </xf>
    <xf numFmtId="0" fontId="12" fillId="7" borderId="11" xfId="0" applyFont="1" applyFill="1" applyBorder="1" applyAlignment="1">
      <alignment horizontal="center" vertical="center"/>
    </xf>
    <xf numFmtId="0" fontId="15" fillId="0" borderId="13" xfId="0" applyFont="1" applyBorder="1" applyAlignment="1">
      <alignment horizontal="left" wrapText="1"/>
    </xf>
    <xf numFmtId="0" fontId="15" fillId="0" borderId="14" xfId="0" applyFont="1" applyBorder="1" applyAlignment="1">
      <alignment horizontal="left" wrapText="1"/>
    </xf>
    <xf numFmtId="0" fontId="15" fillId="0" borderId="16" xfId="0" applyFont="1" applyBorder="1" applyAlignment="1">
      <alignment horizontal="left" vertical="center" wrapText="1"/>
    </xf>
    <xf numFmtId="0" fontId="15" fillId="0" borderId="17" xfId="0" applyFont="1" applyBorder="1" applyAlignment="1">
      <alignment horizontal="left" vertical="center" wrapText="1"/>
    </xf>
    <xf numFmtId="0" fontId="15" fillId="0" borderId="14" xfId="0" applyFont="1" applyBorder="1" applyAlignment="1">
      <alignment horizontal="left" vertical="center"/>
    </xf>
    <xf numFmtId="0" fontId="12" fillId="7" borderId="9" xfId="0" applyFont="1" applyFill="1" applyBorder="1" applyAlignment="1">
      <alignment horizontal="center"/>
    </xf>
    <xf numFmtId="0" fontId="12" fillId="7" borderId="11" xfId="0" applyFont="1" applyFill="1" applyBorder="1" applyAlignment="1">
      <alignment horizontal="center"/>
    </xf>
    <xf numFmtId="0" fontId="11" fillId="0" borderId="25" xfId="0" applyFont="1" applyBorder="1" applyAlignment="1">
      <alignment horizontal="center" vertical="center" wrapText="1"/>
    </xf>
    <xf numFmtId="0" fontId="11" fillId="0" borderId="16" xfId="0" applyFont="1" applyBorder="1" applyAlignment="1">
      <alignment horizontal="center" vertical="center" wrapText="1"/>
    </xf>
    <xf numFmtId="0" fontId="14" fillId="4" borderId="23" xfId="0" applyFont="1" applyFill="1" applyBorder="1" applyAlignment="1">
      <alignment horizontal="center" vertical="center"/>
    </xf>
    <xf numFmtId="0" fontId="14" fillId="4" borderId="13" xfId="0" applyFont="1" applyFill="1" applyBorder="1" applyAlignment="1">
      <alignment horizontal="center" vertical="center"/>
    </xf>
    <xf numFmtId="0" fontId="14" fillId="4" borderId="13" xfId="0" applyFont="1" applyFill="1" applyBorder="1" applyAlignment="1">
      <alignment horizontal="center" vertical="center" wrapText="1"/>
    </xf>
    <xf numFmtId="0" fontId="12" fillId="7" borderId="45" xfId="0" applyFont="1" applyFill="1" applyBorder="1" applyAlignment="1">
      <alignment horizontal="center"/>
    </xf>
    <xf numFmtId="0" fontId="12" fillId="7" borderId="46" xfId="0" applyFont="1" applyFill="1" applyBorder="1" applyAlignment="1">
      <alignment horizontal="center"/>
    </xf>
    <xf numFmtId="0" fontId="12" fillId="7" borderId="47" xfId="0" applyFont="1" applyFill="1" applyBorder="1" applyAlignment="1">
      <alignment horizontal="center"/>
    </xf>
    <xf numFmtId="0" fontId="12" fillId="7" borderId="27" xfId="0" applyFont="1" applyFill="1" applyBorder="1" applyAlignment="1">
      <alignment horizontal="center" vertical="center"/>
    </xf>
    <xf numFmtId="0" fontId="12" fillId="7" borderId="28" xfId="0" applyFont="1" applyFill="1" applyBorder="1" applyAlignment="1">
      <alignment horizontal="center" vertical="center"/>
    </xf>
    <xf numFmtId="0" fontId="14" fillId="4" borderId="24" xfId="0" applyFont="1" applyFill="1" applyBorder="1" applyAlignment="1">
      <alignment horizontal="center" vertical="center" wrapText="1"/>
    </xf>
    <xf numFmtId="164" fontId="11" fillId="0" borderId="16" xfId="2" applyFont="1" applyBorder="1" applyAlignment="1">
      <alignment horizontal="center" vertical="center" wrapText="1"/>
    </xf>
    <xf numFmtId="164" fontId="11" fillId="0" borderId="26" xfId="2" applyFont="1" applyBorder="1" applyAlignment="1">
      <alignment horizontal="center" vertical="center" wrapText="1"/>
    </xf>
    <xf numFmtId="0" fontId="11" fillId="0" borderId="16" xfId="0" applyFont="1" applyBorder="1" applyAlignment="1">
      <alignment horizontal="left"/>
    </xf>
    <xf numFmtId="0" fontId="11" fillId="0" borderId="26" xfId="0" applyFont="1" applyBorder="1" applyAlignment="1">
      <alignment horizontal="left"/>
    </xf>
    <xf numFmtId="0" fontId="8" fillId="2" borderId="23" xfId="0" applyFont="1" applyFill="1" applyBorder="1" applyAlignment="1">
      <alignment horizontal="center" vertical="center"/>
    </xf>
    <xf numFmtId="0" fontId="11" fillId="0" borderId="55"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59" xfId="0" applyFont="1" applyBorder="1" applyAlignment="1">
      <alignment horizontal="center" vertical="center" wrapText="1"/>
    </xf>
    <xf numFmtId="0" fontId="21" fillId="5" borderId="23" xfId="0" applyFont="1" applyFill="1" applyBorder="1" applyAlignment="1">
      <alignment horizontal="center" vertical="center" wrapText="1"/>
    </xf>
    <xf numFmtId="9" fontId="17" fillId="0" borderId="25" xfId="1" applyFont="1" applyFill="1" applyBorder="1" applyAlignment="1">
      <alignment horizontal="center" vertical="center" wrapText="1"/>
    </xf>
    <xf numFmtId="9" fontId="17" fillId="0" borderId="16" xfId="1" applyFont="1" applyFill="1" applyBorder="1" applyAlignment="1">
      <alignment horizontal="center" vertical="center" wrapText="1"/>
    </xf>
    <xf numFmtId="0" fontId="21" fillId="4" borderId="13" xfId="0" applyFont="1" applyFill="1" applyBorder="1" applyAlignment="1">
      <alignment horizontal="center" vertical="center" wrapText="1"/>
    </xf>
    <xf numFmtId="0" fontId="11" fillId="0" borderId="13" xfId="0" applyFont="1" applyBorder="1" applyAlignment="1">
      <alignment horizontal="left"/>
    </xf>
    <xf numFmtId="0" fontId="11" fillId="0" borderId="24" xfId="0" applyFont="1" applyBorder="1" applyAlignment="1">
      <alignment horizontal="left"/>
    </xf>
    <xf numFmtId="0" fontId="14" fillId="5" borderId="23" xfId="0" applyFont="1" applyFill="1" applyBorder="1" applyAlignment="1">
      <alignment horizontal="left" vertical="center"/>
    </xf>
    <xf numFmtId="0" fontId="14" fillId="5" borderId="13" xfId="0" applyFont="1" applyFill="1" applyBorder="1" applyAlignment="1">
      <alignment horizontal="left" vertical="center"/>
    </xf>
    <xf numFmtId="0" fontId="11" fillId="0" borderId="13" xfId="0" applyFont="1" applyBorder="1" applyAlignment="1">
      <alignment vertical="center"/>
    </xf>
    <xf numFmtId="0" fontId="11" fillId="0" borderId="24" xfId="0" applyFont="1" applyBorder="1" applyAlignment="1">
      <alignment vertical="center"/>
    </xf>
    <xf numFmtId="0" fontId="14" fillId="5" borderId="25" xfId="0" applyFont="1" applyFill="1" applyBorder="1" applyAlignment="1">
      <alignment horizontal="left" vertical="center"/>
    </xf>
    <xf numFmtId="0" fontId="14" fillId="5" borderId="16" xfId="0" applyFont="1" applyFill="1" applyBorder="1" applyAlignment="1">
      <alignment horizontal="left" vertical="center"/>
    </xf>
    <xf numFmtId="0" fontId="11" fillId="0" borderId="16" xfId="0" applyFont="1" applyBorder="1" applyAlignment="1">
      <alignment vertical="center" wrapText="1"/>
    </xf>
    <xf numFmtId="0" fontId="11" fillId="0" borderId="26" xfId="0" applyFont="1" applyBorder="1" applyAlignment="1">
      <alignment vertical="center" wrapText="1"/>
    </xf>
    <xf numFmtId="17" fontId="16" fillId="0" borderId="16" xfId="0" applyNumberFormat="1" applyFont="1" applyBorder="1" applyAlignment="1">
      <alignment horizontal="center" vertical="center"/>
    </xf>
    <xf numFmtId="164" fontId="9" fillId="3" borderId="0" xfId="2" applyFont="1" applyFill="1" applyBorder="1" applyAlignment="1">
      <alignment horizontal="right"/>
    </xf>
    <xf numFmtId="164" fontId="9" fillId="3" borderId="8" xfId="2" applyFont="1" applyFill="1" applyBorder="1" applyAlignment="1">
      <alignment horizontal="right"/>
    </xf>
    <xf numFmtId="0" fontId="9" fillId="0" borderId="7" xfId="0" applyFont="1" applyBorder="1" applyAlignment="1">
      <alignment horizontal="right" vertical="center"/>
    </xf>
    <xf numFmtId="0" fontId="9" fillId="0" borderId="0" xfId="0" applyFont="1" applyAlignment="1">
      <alignment horizontal="right" vertical="center"/>
    </xf>
    <xf numFmtId="164" fontId="14" fillId="3" borderId="0" xfId="2" applyFont="1" applyFill="1" applyBorder="1" applyAlignment="1">
      <alignment horizontal="right"/>
    </xf>
    <xf numFmtId="164" fontId="14" fillId="3" borderId="8" xfId="2" applyFont="1" applyFill="1" applyBorder="1" applyAlignment="1">
      <alignment horizontal="right"/>
    </xf>
    <xf numFmtId="0" fontId="4" fillId="0" borderId="7" xfId="0" applyFont="1" applyBorder="1" applyAlignment="1">
      <alignment horizontal="center"/>
    </xf>
    <xf numFmtId="0" fontId="4" fillId="0" borderId="0" xfId="0" applyFont="1" applyAlignment="1">
      <alignment horizontal="center"/>
    </xf>
    <xf numFmtId="0" fontId="4" fillId="0" borderId="8" xfId="0" applyFont="1" applyBorder="1" applyAlignment="1">
      <alignment horizontal="center"/>
    </xf>
    <xf numFmtId="0" fontId="9" fillId="0" borderId="7" xfId="0" applyFont="1" applyBorder="1" applyAlignment="1">
      <alignment horizontal="center"/>
    </xf>
    <xf numFmtId="0" fontId="9" fillId="0" borderId="0" xfId="0" applyFont="1" applyAlignment="1">
      <alignment horizontal="center"/>
    </xf>
    <xf numFmtId="0" fontId="9" fillId="0" borderId="8" xfId="0" applyFont="1" applyBorder="1" applyAlignment="1">
      <alignment horizontal="center"/>
    </xf>
    <xf numFmtId="0" fontId="9" fillId="5" borderId="10" xfId="0" applyFont="1" applyFill="1" applyBorder="1" applyAlignment="1">
      <alignment horizontal="center"/>
    </xf>
    <xf numFmtId="0" fontId="9" fillId="0" borderId="0" xfId="0" applyFont="1" applyAlignment="1">
      <alignment horizontal="right"/>
    </xf>
    <xf numFmtId="0" fontId="14" fillId="5" borderId="23" xfId="0" applyFont="1" applyFill="1" applyBorder="1" applyAlignment="1">
      <alignment horizontal="center" vertical="center" wrapText="1"/>
    </xf>
    <xf numFmtId="0" fontId="8" fillId="0" borderId="13" xfId="0" applyFont="1" applyBorder="1" applyAlignment="1">
      <alignment horizontal="left" vertical="center" wrapText="1"/>
    </xf>
    <xf numFmtId="0" fontId="8" fillId="0" borderId="24" xfId="0" applyFont="1" applyBorder="1" applyAlignment="1">
      <alignment horizontal="left" vertical="center" wrapText="1"/>
    </xf>
    <xf numFmtId="0" fontId="14" fillId="5" borderId="16" xfId="0" applyFont="1" applyFill="1" applyBorder="1" applyAlignment="1">
      <alignment horizontal="center" vertical="center" wrapText="1"/>
    </xf>
    <xf numFmtId="0" fontId="14" fillId="5" borderId="26" xfId="0" applyFont="1" applyFill="1" applyBorder="1" applyAlignment="1">
      <alignment horizontal="center" vertical="center" wrapText="1"/>
    </xf>
    <xf numFmtId="0" fontId="14" fillId="5" borderId="23" xfId="0" applyFont="1" applyFill="1" applyBorder="1" applyAlignment="1">
      <alignment horizontal="left" vertical="center" wrapText="1"/>
    </xf>
    <xf numFmtId="0" fontId="14" fillId="5" borderId="13" xfId="0" applyFont="1" applyFill="1" applyBorder="1" applyAlignment="1">
      <alignment horizontal="left" vertical="center" wrapText="1"/>
    </xf>
    <xf numFmtId="0" fontId="14" fillId="5" borderId="25" xfId="0" applyFont="1" applyFill="1" applyBorder="1" applyAlignment="1">
      <alignment horizontal="center" vertical="center" wrapText="1"/>
    </xf>
    <xf numFmtId="0" fontId="14" fillId="5" borderId="53" xfId="0" applyFont="1" applyFill="1" applyBorder="1" applyAlignment="1">
      <alignment horizontal="center" vertical="center" wrapText="1"/>
    </xf>
    <xf numFmtId="0" fontId="14" fillId="5" borderId="34" xfId="0" applyFont="1" applyFill="1" applyBorder="1" applyAlignment="1">
      <alignment horizontal="center" vertical="center" wrapText="1"/>
    </xf>
    <xf numFmtId="0" fontId="14" fillId="5" borderId="54" xfId="0" applyFont="1" applyFill="1" applyBorder="1" applyAlignment="1">
      <alignment horizontal="center" vertical="center" wrapText="1"/>
    </xf>
    <xf numFmtId="0" fontId="12" fillId="7" borderId="29" xfId="0" applyFont="1" applyFill="1" applyBorder="1" applyAlignment="1">
      <alignment horizontal="center" vertical="center" wrapText="1"/>
    </xf>
    <xf numFmtId="0" fontId="12" fillId="7" borderId="18" xfId="0" applyFont="1" applyFill="1" applyBorder="1" applyAlignment="1">
      <alignment horizontal="center" vertical="center" wrapText="1"/>
    </xf>
    <xf numFmtId="0" fontId="10" fillId="0" borderId="18" xfId="0" applyFont="1" applyBorder="1" applyAlignment="1">
      <alignment horizontal="left" vertical="center" wrapText="1"/>
    </xf>
    <xf numFmtId="0" fontId="10" fillId="0" borderId="30" xfId="0" applyFont="1" applyBorder="1" applyAlignment="1">
      <alignment horizontal="left" vertical="center" wrapText="1"/>
    </xf>
    <xf numFmtId="0" fontId="10" fillId="0" borderId="27"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3"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4" xfId="0" applyFont="1" applyBorder="1" applyAlignment="1">
      <alignment horizontal="center" vertical="center" wrapText="1"/>
    </xf>
    <xf numFmtId="164" fontId="9" fillId="3" borderId="0" xfId="1" applyNumberFormat="1" applyFont="1" applyFill="1" applyBorder="1" applyAlignment="1">
      <alignment horizontal="right"/>
    </xf>
    <xf numFmtId="0" fontId="9" fillId="3" borderId="8" xfId="1" applyNumberFormat="1" applyFont="1" applyFill="1" applyBorder="1" applyAlignment="1">
      <alignment horizontal="right"/>
    </xf>
    <xf numFmtId="2" fontId="2" fillId="3" borderId="0" xfId="0" applyNumberFormat="1" applyFont="1" applyFill="1"/>
    <xf numFmtId="2" fontId="2" fillId="3" borderId="8" xfId="0" applyNumberFormat="1" applyFont="1" applyFill="1" applyBorder="1"/>
    <xf numFmtId="0" fontId="12" fillId="7" borderId="49" xfId="0" applyFont="1" applyFill="1" applyBorder="1" applyAlignment="1">
      <alignment horizontal="center"/>
    </xf>
    <xf numFmtId="9" fontId="12" fillId="7" borderId="49" xfId="1" applyFont="1" applyFill="1" applyBorder="1" applyAlignment="1">
      <alignment horizontal="right"/>
    </xf>
    <xf numFmtId="9" fontId="12" fillId="7" borderId="50" xfId="1" applyFont="1" applyFill="1" applyBorder="1" applyAlignment="1">
      <alignment horizontal="right"/>
    </xf>
    <xf numFmtId="164" fontId="11" fillId="0" borderId="16" xfId="2" applyFont="1" applyBorder="1" applyAlignment="1">
      <alignment horizontal="center" vertical="center"/>
    </xf>
    <xf numFmtId="0" fontId="11" fillId="0" borderId="16" xfId="0" applyFont="1" applyBorder="1" applyAlignment="1">
      <alignment horizontal="center" vertical="center"/>
    </xf>
    <xf numFmtId="0" fontId="11" fillId="0" borderId="0" xfId="0" applyFont="1"/>
    <xf numFmtId="0" fontId="11" fillId="0" borderId="8" xfId="0" applyFont="1" applyBorder="1"/>
    <xf numFmtId="164" fontId="11" fillId="0" borderId="13" xfId="2" applyFont="1" applyBorder="1" applyAlignment="1">
      <alignment horizontal="center" vertical="center"/>
    </xf>
    <xf numFmtId="0" fontId="11" fillId="0" borderId="13" xfId="0" applyFont="1" applyBorder="1" applyAlignment="1">
      <alignment horizontal="center" vertical="center"/>
    </xf>
    <xf numFmtId="0" fontId="9" fillId="8" borderId="23" xfId="0" applyFont="1" applyFill="1" applyBorder="1" applyAlignment="1">
      <alignment horizontal="center"/>
    </xf>
    <xf numFmtId="0" fontId="9" fillId="8" borderId="13" xfId="0" applyFont="1" applyFill="1" applyBorder="1" applyAlignment="1">
      <alignment horizontal="center"/>
    </xf>
    <xf numFmtId="0" fontId="9" fillId="8" borderId="24" xfId="0" applyFont="1" applyFill="1" applyBorder="1" applyAlignment="1">
      <alignment horizontal="center"/>
    </xf>
    <xf numFmtId="0" fontId="24" fillId="4" borderId="23" xfId="0" applyFont="1" applyFill="1" applyBorder="1" applyAlignment="1">
      <alignment horizontal="center" vertical="center"/>
    </xf>
    <xf numFmtId="0" fontId="24" fillId="4" borderId="13"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24" xfId="0" applyFont="1" applyFill="1" applyBorder="1" applyAlignment="1">
      <alignment horizontal="center" vertical="center" wrapText="1"/>
    </xf>
    <xf numFmtId="0" fontId="11" fillId="0" borderId="14" xfId="0" applyFont="1" applyBorder="1" applyAlignment="1">
      <alignment horizontal="center" vertical="center"/>
    </xf>
    <xf numFmtId="0" fontId="10" fillId="0" borderId="13" xfId="0" applyFont="1" applyBorder="1" applyAlignment="1">
      <alignment horizontal="center" wrapText="1"/>
    </xf>
    <xf numFmtId="0" fontId="10" fillId="0" borderId="14" xfId="0" applyFont="1" applyBorder="1" applyAlignment="1">
      <alignment horizontal="center" wrapText="1"/>
    </xf>
    <xf numFmtId="164" fontId="11" fillId="0" borderId="26" xfId="2" applyFont="1" applyBorder="1" applyAlignment="1">
      <alignment horizontal="center" vertical="center"/>
    </xf>
    <xf numFmtId="0" fontId="13" fillId="0" borderId="7" xfId="0" applyFont="1" applyBorder="1" applyAlignment="1">
      <alignment horizontal="center"/>
    </xf>
    <xf numFmtId="0" fontId="13" fillId="0" borderId="0" xfId="0" applyFont="1" applyAlignment="1">
      <alignment horizontal="center"/>
    </xf>
    <xf numFmtId="0" fontId="13" fillId="0" borderId="8" xfId="0" applyFont="1" applyBorder="1" applyAlignment="1">
      <alignment horizontal="center"/>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wrapText="1"/>
    </xf>
    <xf numFmtId="0" fontId="10" fillId="0" borderId="17" xfId="0" applyFont="1" applyBorder="1" applyAlignment="1">
      <alignment horizontal="center" wrapText="1"/>
    </xf>
    <xf numFmtId="0" fontId="12" fillId="7" borderId="29" xfId="0" applyFont="1" applyFill="1" applyBorder="1" applyAlignment="1">
      <alignment horizontal="left" vertical="center" wrapText="1"/>
    </xf>
    <xf numFmtId="0" fontId="12" fillId="7" borderId="18" xfId="0" applyFont="1" applyFill="1" applyBorder="1" applyAlignment="1">
      <alignment horizontal="left" vertical="center" wrapText="1"/>
    </xf>
    <xf numFmtId="0" fontId="11" fillId="0" borderId="18"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16" xfId="0" applyFont="1" applyBorder="1" applyAlignment="1">
      <alignment horizontal="left" vertical="center"/>
    </xf>
    <xf numFmtId="0" fontId="11" fillId="0" borderId="26" xfId="0" applyFont="1" applyBorder="1" applyAlignment="1">
      <alignment horizontal="left" vertical="center"/>
    </xf>
    <xf numFmtId="0" fontId="11" fillId="0" borderId="27" xfId="0" applyFont="1" applyBorder="1" applyAlignment="1">
      <alignment horizontal="center" vertical="center" wrapText="1"/>
    </xf>
    <xf numFmtId="0" fontId="11" fillId="0" borderId="23" xfId="0" applyFont="1" applyBorder="1" applyAlignment="1">
      <alignment horizontal="center" vertical="center" wrapText="1"/>
    </xf>
    <xf numFmtId="9" fontId="20" fillId="0" borderId="25" xfId="1" applyFont="1" applyFill="1" applyBorder="1" applyAlignment="1">
      <alignment horizontal="center" vertical="center" wrapText="1"/>
    </xf>
    <xf numFmtId="9" fontId="20" fillId="0" borderId="16" xfId="1" applyFont="1" applyFill="1" applyBorder="1" applyAlignment="1">
      <alignment horizontal="center" vertical="center" wrapText="1"/>
    </xf>
    <xf numFmtId="17" fontId="15" fillId="0" borderId="16" xfId="0" applyNumberFormat="1" applyFont="1" applyBorder="1" applyAlignment="1">
      <alignment horizontal="center" vertical="center"/>
    </xf>
    <xf numFmtId="0" fontId="14" fillId="4" borderId="16" xfId="0" applyFont="1" applyFill="1" applyBorder="1" applyAlignment="1">
      <alignment horizontal="center" vertical="center"/>
    </xf>
    <xf numFmtId="0" fontId="15" fillId="0" borderId="26" xfId="0" applyFont="1" applyBorder="1" applyAlignment="1">
      <alignment horizontal="center" vertical="center"/>
    </xf>
    <xf numFmtId="0" fontId="11" fillId="0" borderId="24" xfId="0" applyFont="1" applyBorder="1" applyAlignment="1">
      <alignment horizontal="center" vertical="center"/>
    </xf>
    <xf numFmtId="0" fontId="11" fillId="0" borderId="26" xfId="0" applyFont="1" applyBorder="1" applyAlignment="1">
      <alignment horizontal="center" vertical="center" wrapText="1"/>
    </xf>
    <xf numFmtId="0" fontId="14" fillId="0" borderId="27" xfId="0" applyFont="1" applyBorder="1" applyAlignment="1">
      <alignment horizontal="center"/>
    </xf>
    <xf numFmtId="0" fontId="14" fillId="0" borderId="10" xfId="0" applyFont="1" applyBorder="1" applyAlignment="1">
      <alignment horizontal="center"/>
    </xf>
    <xf numFmtId="0" fontId="14" fillId="0" borderId="28" xfId="0" applyFont="1" applyBorder="1" applyAlignment="1">
      <alignment horizontal="center"/>
    </xf>
    <xf numFmtId="0" fontId="14" fillId="5" borderId="13" xfId="0" applyFont="1" applyFill="1" applyBorder="1" applyAlignment="1">
      <alignment horizontal="center"/>
    </xf>
    <xf numFmtId="0" fontId="11" fillId="0" borderId="7" xfId="0" applyFont="1" applyBorder="1" applyAlignment="1">
      <alignment horizontal="center"/>
    </xf>
    <xf numFmtId="0" fontId="11" fillId="0" borderId="0" xfId="0" applyFont="1" applyAlignment="1">
      <alignment horizontal="center"/>
    </xf>
    <xf numFmtId="0" fontId="11" fillId="0" borderId="8" xfId="0" applyFont="1" applyBorder="1" applyAlignment="1">
      <alignment horizontal="center"/>
    </xf>
    <xf numFmtId="44" fontId="14" fillId="3" borderId="0" xfId="1" applyNumberFormat="1" applyFont="1" applyFill="1" applyBorder="1" applyAlignment="1">
      <alignment horizontal="right"/>
    </xf>
    <xf numFmtId="0" fontId="14" fillId="3" borderId="8" xfId="1" applyNumberFormat="1" applyFont="1" applyFill="1" applyBorder="1" applyAlignment="1">
      <alignment horizontal="right"/>
    </xf>
    <xf numFmtId="0" fontId="14" fillId="0" borderId="7" xfId="0" applyFont="1" applyBorder="1" applyAlignment="1">
      <alignment horizontal="right" vertical="center"/>
    </xf>
    <xf numFmtId="0" fontId="14" fillId="0" borderId="0" xfId="0" applyFont="1" applyAlignment="1">
      <alignment horizontal="right" vertical="center"/>
    </xf>
    <xf numFmtId="43" fontId="14" fillId="3" borderId="0" xfId="3" applyFont="1" applyFill="1" applyBorder="1" applyAlignment="1">
      <alignment horizontal="right"/>
    </xf>
    <xf numFmtId="43" fontId="14" fillId="3" borderId="8" xfId="3" applyFont="1" applyFill="1" applyBorder="1" applyAlignment="1">
      <alignment horizontal="right"/>
    </xf>
    <xf numFmtId="0" fontId="14" fillId="5" borderId="10" xfId="0" applyFont="1" applyFill="1" applyBorder="1" applyAlignment="1">
      <alignment horizontal="center"/>
    </xf>
    <xf numFmtId="164" fontId="11" fillId="0" borderId="0" xfId="2" applyFont="1" applyAlignment="1">
      <alignment horizontal="center"/>
    </xf>
    <xf numFmtId="0" fontId="15" fillId="0" borderId="31" xfId="0" applyFont="1" applyBorder="1" applyAlignment="1">
      <alignment horizontal="left" vertical="center" wrapText="1"/>
    </xf>
    <xf numFmtId="0" fontId="15" fillId="0" borderId="39" xfId="0" applyFont="1" applyBorder="1" applyAlignment="1">
      <alignment horizontal="left" vertical="center" wrapText="1"/>
    </xf>
    <xf numFmtId="9" fontId="15" fillId="0" borderId="32" xfId="1" applyFont="1" applyBorder="1" applyAlignment="1">
      <alignment horizontal="center" vertical="center"/>
    </xf>
    <xf numFmtId="9" fontId="15" fillId="0" borderId="41" xfId="1" applyFont="1" applyBorder="1" applyAlignment="1">
      <alignment horizontal="center" vertical="center"/>
    </xf>
    <xf numFmtId="0" fontId="14" fillId="10" borderId="76" xfId="0" applyFont="1" applyFill="1" applyBorder="1" applyAlignment="1">
      <alignment horizontal="center" vertical="center" wrapText="1"/>
    </xf>
    <xf numFmtId="0" fontId="14" fillId="10" borderId="36" xfId="0" applyFont="1" applyFill="1" applyBorder="1" applyAlignment="1">
      <alignment horizontal="center" vertical="center" wrapText="1"/>
    </xf>
    <xf numFmtId="9" fontId="14" fillId="10" borderId="77" xfId="1" applyFont="1" applyFill="1" applyBorder="1" applyAlignment="1">
      <alignment horizontal="center" vertical="center"/>
    </xf>
    <xf numFmtId="9" fontId="14" fillId="10" borderId="38" xfId="1" applyFont="1" applyFill="1" applyBorder="1" applyAlignment="1">
      <alignment horizontal="center" vertical="center"/>
    </xf>
    <xf numFmtId="0" fontId="15" fillId="0" borderId="40"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10" xfId="0" applyFont="1" applyBorder="1" applyAlignment="1">
      <alignment horizontal="center" vertical="center"/>
    </xf>
    <xf numFmtId="0" fontId="14" fillId="0" borderId="25" xfId="0" applyFont="1" applyBorder="1" applyAlignment="1">
      <alignment horizontal="center" vertical="center"/>
    </xf>
    <xf numFmtId="0" fontId="14" fillId="0" borderId="16" xfId="0" applyFont="1" applyBorder="1" applyAlignment="1">
      <alignment horizontal="center" vertical="center"/>
    </xf>
    <xf numFmtId="0" fontId="15" fillId="0" borderId="10" xfId="0" applyFont="1" applyBorder="1" applyAlignment="1">
      <alignment horizontal="center"/>
    </xf>
    <xf numFmtId="0" fontId="15" fillId="0" borderId="28" xfId="0" applyFont="1" applyBorder="1" applyAlignment="1">
      <alignment horizontal="center"/>
    </xf>
    <xf numFmtId="0" fontId="15" fillId="0" borderId="16" xfId="0" applyFont="1" applyBorder="1" applyAlignment="1">
      <alignment horizontal="center"/>
    </xf>
    <xf numFmtId="0" fontId="15" fillId="0" borderId="26" xfId="0" applyFont="1" applyBorder="1" applyAlignment="1">
      <alignment horizontal="center"/>
    </xf>
    <xf numFmtId="0" fontId="14" fillId="0" borderId="7" xfId="0" applyFont="1" applyBorder="1" applyAlignment="1">
      <alignment horizontal="left"/>
    </xf>
    <xf numFmtId="0" fontId="14" fillId="0" borderId="0" xfId="0" applyFont="1" applyAlignment="1">
      <alignment horizontal="left"/>
    </xf>
    <xf numFmtId="0" fontId="9" fillId="5" borderId="23"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11" fillId="0" borderId="13" xfId="0" applyFont="1" applyBorder="1" applyAlignment="1">
      <alignment horizontal="left" vertical="center"/>
    </xf>
    <xf numFmtId="0" fontId="11" fillId="0" borderId="24" xfId="0" applyFont="1" applyBorder="1" applyAlignment="1">
      <alignment horizontal="left" vertical="center"/>
    </xf>
    <xf numFmtId="0" fontId="11" fillId="0" borderId="16" xfId="0" applyFont="1" applyBorder="1" applyAlignment="1">
      <alignment horizontal="left" vertical="center" wrapText="1"/>
    </xf>
    <xf numFmtId="0" fontId="11" fillId="0" borderId="26" xfId="0" applyFont="1" applyBorder="1" applyAlignment="1">
      <alignment horizontal="left" vertical="center" wrapText="1"/>
    </xf>
    <xf numFmtId="0" fontId="12" fillId="11" borderId="27" xfId="0" applyFont="1" applyFill="1" applyBorder="1" applyAlignment="1">
      <alignment horizontal="center"/>
    </xf>
    <xf numFmtId="0" fontId="12" fillId="11" borderId="10" xfId="0" applyFont="1" applyFill="1" applyBorder="1" applyAlignment="1">
      <alignment horizontal="center"/>
    </xf>
    <xf numFmtId="0" fontId="12" fillId="11" borderId="28" xfId="0" applyFont="1" applyFill="1" applyBorder="1" applyAlignment="1">
      <alignment horizontal="center"/>
    </xf>
    <xf numFmtId="0" fontId="9" fillId="4" borderId="13" xfId="0" applyFont="1" applyFill="1" applyBorder="1" applyAlignment="1">
      <alignment horizontal="center" vertical="center" wrapText="1"/>
    </xf>
    <xf numFmtId="9" fontId="11" fillId="0" borderId="13" xfId="1" applyFont="1" applyFill="1" applyBorder="1" applyAlignment="1">
      <alignment horizontal="center" vertical="center" wrapText="1"/>
    </xf>
    <xf numFmtId="9" fontId="11" fillId="0" borderId="24" xfId="1" applyFont="1" applyFill="1" applyBorder="1" applyAlignment="1">
      <alignment horizontal="center" vertical="center" wrapText="1"/>
    </xf>
    <xf numFmtId="9" fontId="11" fillId="0" borderId="23" xfId="1" applyFont="1" applyFill="1" applyBorder="1" applyAlignment="1">
      <alignment horizontal="center" vertical="center" wrapText="1"/>
    </xf>
    <xf numFmtId="17" fontId="11" fillId="0" borderId="13" xfId="0" applyNumberFormat="1" applyFont="1" applyBorder="1" applyAlignment="1">
      <alignment horizontal="center" vertical="center"/>
    </xf>
    <xf numFmtId="0" fontId="9" fillId="4" borderId="13" xfId="0" applyFont="1" applyFill="1" applyBorder="1" applyAlignment="1">
      <alignment horizontal="center" vertical="center"/>
    </xf>
    <xf numFmtId="0" fontId="13" fillId="4" borderId="13"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9" fillId="5" borderId="23"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11" fillId="0" borderId="25" xfId="0" applyFont="1" applyBorder="1" applyAlignment="1">
      <alignment horizontal="left" vertical="center" wrapText="1"/>
    </xf>
    <xf numFmtId="0" fontId="14" fillId="0" borderId="51" xfId="0" applyFont="1" applyBorder="1" applyAlignment="1">
      <alignment horizontal="center"/>
    </xf>
    <xf numFmtId="0" fontId="14" fillId="0" borderId="4" xfId="0" applyFont="1" applyBorder="1" applyAlignment="1">
      <alignment horizontal="center"/>
    </xf>
    <xf numFmtId="0" fontId="14" fillId="0" borderId="52" xfId="0" applyFont="1" applyBorder="1" applyAlignment="1">
      <alignment horizontal="center"/>
    </xf>
    <xf numFmtId="0" fontId="13" fillId="4" borderId="23" xfId="0" applyFont="1" applyFill="1" applyBorder="1" applyAlignment="1">
      <alignment horizontal="center" vertical="center"/>
    </xf>
    <xf numFmtId="0" fontId="13" fillId="4" borderId="13" xfId="0" applyFont="1" applyFill="1" applyBorder="1" applyAlignment="1">
      <alignment horizontal="center" vertical="center"/>
    </xf>
    <xf numFmtId="0" fontId="9" fillId="5" borderId="60" xfId="0" applyFont="1" applyFill="1" applyBorder="1" applyAlignment="1">
      <alignment horizontal="center" vertical="center" wrapText="1"/>
    </xf>
    <xf numFmtId="0" fontId="9" fillId="5" borderId="61" xfId="0" applyFont="1" applyFill="1" applyBorder="1" applyAlignment="1">
      <alignment horizontal="center" vertical="center" wrapText="1"/>
    </xf>
    <xf numFmtId="0" fontId="9" fillId="5" borderId="62" xfId="0" applyFont="1" applyFill="1" applyBorder="1" applyAlignment="1">
      <alignment horizontal="center" vertical="center" wrapText="1"/>
    </xf>
    <xf numFmtId="0" fontId="11" fillId="0" borderId="63" xfId="0" applyFont="1" applyBorder="1" applyAlignment="1">
      <alignment horizontal="center" vertical="center"/>
    </xf>
    <xf numFmtId="0" fontId="11" fillId="0" borderId="64" xfId="0" applyFont="1" applyBorder="1" applyAlignment="1">
      <alignment horizontal="center" vertical="center"/>
    </xf>
    <xf numFmtId="0" fontId="11" fillId="0" borderId="65" xfId="0" applyFont="1" applyBorder="1" applyAlignment="1">
      <alignment horizontal="center"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0" borderId="59" xfId="0" applyFont="1" applyBorder="1" applyAlignment="1">
      <alignment horizontal="center" vertical="center"/>
    </xf>
    <xf numFmtId="0" fontId="15" fillId="0" borderId="7" xfId="0" applyFont="1" applyBorder="1" applyAlignment="1">
      <alignment horizontal="center"/>
    </xf>
    <xf numFmtId="0" fontId="15" fillId="0" borderId="0" xfId="0" applyFont="1" applyAlignment="1">
      <alignment horizontal="center"/>
    </xf>
    <xf numFmtId="0" fontId="15" fillId="0" borderId="8" xfId="0" applyFont="1" applyBorder="1" applyAlignment="1">
      <alignment horizontal="center"/>
    </xf>
    <xf numFmtId="0" fontId="14" fillId="5" borderId="0" xfId="0" applyFont="1" applyFill="1" applyAlignment="1">
      <alignment horizontal="center"/>
    </xf>
    <xf numFmtId="0" fontId="14" fillId="3" borderId="0" xfId="1" applyNumberFormat="1" applyFont="1" applyFill="1" applyBorder="1" applyAlignment="1">
      <alignment horizontal="right"/>
    </xf>
    <xf numFmtId="9" fontId="15" fillId="0" borderId="24" xfId="1" applyFont="1" applyBorder="1" applyAlignment="1">
      <alignment horizontal="center" vertical="center"/>
    </xf>
    <xf numFmtId="9" fontId="15" fillId="0" borderId="24" xfId="1" applyFont="1" applyFill="1" applyBorder="1" applyAlignment="1">
      <alignment horizontal="center" vertical="center"/>
    </xf>
    <xf numFmtId="0" fontId="15" fillId="0" borderId="23" xfId="0" applyFont="1" applyBorder="1" applyAlignment="1">
      <alignment horizontal="left" vertical="center" wrapText="1"/>
    </xf>
    <xf numFmtId="0" fontId="14" fillId="0" borderId="42" xfId="0" applyFont="1" applyBorder="1" applyAlignment="1">
      <alignment horizontal="center" vertical="center" wrapText="1"/>
    </xf>
    <xf numFmtId="0" fontId="14" fillId="0" borderId="43" xfId="0" applyFont="1" applyBorder="1" applyAlignment="1">
      <alignment horizontal="center" vertical="center"/>
    </xf>
    <xf numFmtId="0" fontId="14" fillId="0" borderId="36" xfId="0" applyFont="1" applyBorder="1" applyAlignment="1">
      <alignment horizontal="center" vertical="center"/>
    </xf>
    <xf numFmtId="0" fontId="14" fillId="0" borderId="37" xfId="0" applyFont="1" applyBorder="1" applyAlignment="1">
      <alignment horizontal="center" vertical="center"/>
    </xf>
    <xf numFmtId="0" fontId="15" fillId="0" borderId="44"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14" fillId="5" borderId="13" xfId="0" applyFont="1" applyFill="1" applyBorder="1" applyAlignment="1">
      <alignment horizontal="center" vertical="center"/>
    </xf>
    <xf numFmtId="0" fontId="15" fillId="0" borderId="7" xfId="0" applyFont="1" applyBorder="1" applyAlignment="1">
      <alignment horizontal="right"/>
    </xf>
    <xf numFmtId="0" fontId="15" fillId="0" borderId="0" xfId="0" applyFont="1" applyAlignment="1">
      <alignment horizontal="right"/>
    </xf>
    <xf numFmtId="9" fontId="15" fillId="3" borderId="0" xfId="1" applyFont="1" applyFill="1" applyBorder="1" applyAlignment="1">
      <alignment horizontal="right"/>
    </xf>
    <xf numFmtId="9" fontId="15" fillId="3" borderId="8" xfId="1" applyFont="1" applyFill="1" applyBorder="1" applyAlignment="1">
      <alignment horizontal="right"/>
    </xf>
    <xf numFmtId="0" fontId="12" fillId="7" borderId="7" xfId="0" applyFont="1" applyFill="1" applyBorder="1" applyAlignment="1">
      <alignment horizontal="center" vertical="center"/>
    </xf>
    <xf numFmtId="0" fontId="12" fillId="7" borderId="0" xfId="0" applyFont="1" applyFill="1" applyAlignment="1">
      <alignment horizontal="center" vertical="center"/>
    </xf>
    <xf numFmtId="9" fontId="12" fillId="7" borderId="0" xfId="1" applyFont="1" applyFill="1" applyBorder="1" applyAlignment="1">
      <alignment horizontal="center" vertical="center"/>
    </xf>
    <xf numFmtId="9" fontId="12" fillId="7" borderId="8" xfId="1" applyFont="1" applyFill="1" applyBorder="1" applyAlignment="1">
      <alignment horizontal="center" vertical="center"/>
    </xf>
    <xf numFmtId="0" fontId="9" fillId="8" borderId="42" xfId="0" applyFont="1" applyFill="1" applyBorder="1" applyAlignment="1">
      <alignment horizontal="center" vertical="center" wrapText="1"/>
    </xf>
    <xf numFmtId="0" fontId="9" fillId="8" borderId="36" xfId="0" applyFont="1" applyFill="1" applyBorder="1" applyAlignment="1">
      <alignment horizontal="center" vertical="center" wrapText="1"/>
    </xf>
    <xf numFmtId="9" fontId="9" fillId="8" borderId="44" xfId="1" applyFont="1" applyFill="1" applyBorder="1" applyAlignment="1">
      <alignment horizontal="center" vertical="center"/>
    </xf>
    <xf numFmtId="9" fontId="9" fillId="8" borderId="38" xfId="1" applyFont="1" applyFill="1" applyBorder="1" applyAlignment="1">
      <alignment horizontal="center" vertical="center"/>
    </xf>
    <xf numFmtId="0" fontId="11" fillId="0" borderId="31" xfId="0" applyFont="1" applyBorder="1" applyAlignment="1">
      <alignment vertical="center" wrapText="1"/>
    </xf>
    <xf numFmtId="0" fontId="11" fillId="0" borderId="39" xfId="0" applyFont="1" applyBorder="1" applyAlignment="1">
      <alignment vertical="center" wrapText="1"/>
    </xf>
    <xf numFmtId="9" fontId="11" fillId="0" borderId="32" xfId="1" applyFont="1" applyBorder="1" applyAlignment="1">
      <alignment horizontal="center" vertical="center"/>
    </xf>
    <xf numFmtId="9" fontId="11" fillId="0" borderId="41" xfId="1" applyFont="1" applyBorder="1" applyAlignment="1">
      <alignment horizontal="center" vertical="center"/>
    </xf>
    <xf numFmtId="0" fontId="9" fillId="8" borderId="40" xfId="0" applyFont="1" applyFill="1" applyBorder="1" applyAlignment="1">
      <alignment horizontal="center" vertical="center" wrapText="1"/>
    </xf>
    <xf numFmtId="0" fontId="9" fillId="8" borderId="16" xfId="0" applyFont="1" applyFill="1" applyBorder="1" applyAlignment="1">
      <alignment horizontal="center" vertical="center" wrapText="1"/>
    </xf>
    <xf numFmtId="0" fontId="9" fillId="0" borderId="27" xfId="0" applyFont="1" applyBorder="1" applyAlignment="1">
      <alignment horizontal="center" vertical="center" wrapText="1"/>
    </xf>
    <xf numFmtId="0" fontId="9" fillId="0" borderId="10" xfId="0" applyFont="1" applyBorder="1" applyAlignment="1">
      <alignment horizontal="center" vertical="center"/>
    </xf>
    <xf numFmtId="0" fontId="9" fillId="0" borderId="25" xfId="0" applyFont="1" applyBorder="1" applyAlignment="1">
      <alignment horizontal="center" vertical="center"/>
    </xf>
    <xf numFmtId="0" fontId="9" fillId="0" borderId="16" xfId="0" applyFont="1" applyBorder="1" applyAlignment="1">
      <alignment horizontal="center" vertical="center"/>
    </xf>
    <xf numFmtId="0" fontId="11" fillId="0" borderId="10" xfId="0" applyFont="1" applyBorder="1" applyAlignment="1">
      <alignment horizontal="center"/>
    </xf>
    <xf numFmtId="0" fontId="11" fillId="0" borderId="28" xfId="0" applyFont="1" applyBorder="1" applyAlignment="1">
      <alignment horizontal="center"/>
    </xf>
    <xf numFmtId="0" fontId="11" fillId="0" borderId="16" xfId="0" applyFont="1" applyBorder="1" applyAlignment="1">
      <alignment horizontal="center"/>
    </xf>
    <xf numFmtId="0" fontId="11" fillId="0" borderId="26" xfId="0" applyFont="1" applyBorder="1" applyAlignment="1">
      <alignment horizontal="center"/>
    </xf>
    <xf numFmtId="0" fontId="9" fillId="0" borderId="7" xfId="0" applyFont="1" applyBorder="1" applyAlignment="1">
      <alignment horizontal="left"/>
    </xf>
    <xf numFmtId="0" fontId="9" fillId="0" borderId="0" xfId="0" applyFont="1" applyAlignment="1">
      <alignment horizontal="left"/>
    </xf>
    <xf numFmtId="0" fontId="11" fillId="0" borderId="23" xfId="0" applyFont="1" applyBorder="1" applyAlignment="1">
      <alignment vertical="center" wrapText="1"/>
    </xf>
    <xf numFmtId="9" fontId="11" fillId="0" borderId="24" xfId="1" applyFont="1" applyBorder="1" applyAlignment="1">
      <alignment horizontal="center" vertical="center"/>
    </xf>
    <xf numFmtId="9" fontId="11" fillId="2" borderId="32" xfId="1" applyFont="1" applyFill="1" applyBorder="1" applyAlignment="1">
      <alignment horizontal="center" vertical="center"/>
    </xf>
    <xf numFmtId="9" fontId="11" fillId="2" borderId="41" xfId="1" applyFont="1" applyFill="1" applyBorder="1" applyAlignment="1">
      <alignment horizontal="center" vertical="center"/>
    </xf>
    <xf numFmtId="0" fontId="9" fillId="5" borderId="13" xfId="0" applyFont="1" applyFill="1" applyBorder="1" applyAlignment="1">
      <alignment horizontal="center" vertical="center"/>
    </xf>
    <xf numFmtId="0" fontId="11" fillId="0" borderId="7" xfId="0" applyFont="1" applyBorder="1" applyAlignment="1">
      <alignment horizontal="right"/>
    </xf>
    <xf numFmtId="0" fontId="11" fillId="0" borderId="0" xfId="0" applyFont="1" applyAlignment="1">
      <alignment horizontal="right"/>
    </xf>
    <xf numFmtId="9" fontId="11" fillId="3" borderId="0" xfId="1" applyFont="1" applyFill="1" applyBorder="1" applyAlignment="1">
      <alignment horizontal="right"/>
    </xf>
    <xf numFmtId="9" fontId="11" fillId="3" borderId="8" xfId="1" applyFont="1" applyFill="1" applyBorder="1" applyAlignment="1">
      <alignment horizontal="right"/>
    </xf>
    <xf numFmtId="9" fontId="12" fillId="7" borderId="0" xfId="1" applyFont="1" applyFill="1" applyBorder="1" applyAlignment="1">
      <alignment horizontal="right" vertical="center"/>
    </xf>
    <xf numFmtId="9" fontId="12" fillId="7" borderId="8" xfId="1" applyFont="1" applyFill="1" applyBorder="1" applyAlignment="1">
      <alignment horizontal="right"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9" fillId="3" borderId="0" xfId="1" applyNumberFormat="1" applyFont="1" applyFill="1" applyBorder="1" applyAlignment="1">
      <alignment horizontal="right"/>
    </xf>
    <xf numFmtId="0" fontId="0" fillId="3" borderId="0" xfId="0" applyFill="1"/>
    <xf numFmtId="0" fontId="12" fillId="7" borderId="23" xfId="0" applyFont="1" applyFill="1" applyBorder="1" applyAlignment="1">
      <alignment horizontal="center"/>
    </xf>
    <xf numFmtId="0" fontId="12" fillId="7" borderId="13" xfId="0" applyFont="1" applyFill="1" applyBorder="1" applyAlignment="1">
      <alignment horizontal="center"/>
    </xf>
    <xf numFmtId="0" fontId="12" fillId="7" borderId="24" xfId="0" applyFont="1" applyFill="1" applyBorder="1" applyAlignment="1">
      <alignment horizontal="center"/>
    </xf>
    <xf numFmtId="1" fontId="9" fillId="3" borderId="0" xfId="1" applyNumberFormat="1" applyFont="1" applyFill="1" applyBorder="1" applyAlignment="1">
      <alignment horizontal="right"/>
    </xf>
    <xf numFmtId="1" fontId="9" fillId="3" borderId="8" xfId="1" applyNumberFormat="1" applyFont="1" applyFill="1" applyBorder="1" applyAlignment="1">
      <alignment horizontal="right"/>
    </xf>
    <xf numFmtId="0" fontId="11" fillId="0" borderId="3" xfId="0" applyFont="1" applyBorder="1" applyAlignment="1">
      <alignment horizontal="right"/>
    </xf>
    <xf numFmtId="0" fontId="9" fillId="5" borderId="0" xfId="0" applyFont="1" applyFill="1" applyAlignment="1">
      <alignment horizontal="center"/>
    </xf>
    <xf numFmtId="0" fontId="11" fillId="0" borderId="18" xfId="0" applyFont="1" applyBorder="1" applyAlignment="1">
      <alignment horizontal="left" vertical="center" wrapText="1"/>
    </xf>
    <xf numFmtId="0" fontId="11" fillId="0" borderId="30" xfId="0" applyFont="1" applyBorder="1" applyAlignment="1">
      <alignment horizontal="left" vertical="center" wrapText="1"/>
    </xf>
    <xf numFmtId="0" fontId="9" fillId="0" borderId="51" xfId="0" applyFont="1" applyBorder="1" applyAlignment="1">
      <alignment horizontal="center" vertical="center"/>
    </xf>
    <xf numFmtId="0" fontId="9" fillId="0" borderId="4" xfId="0" applyFont="1" applyBorder="1" applyAlignment="1">
      <alignment horizontal="center" vertical="center"/>
    </xf>
    <xf numFmtId="0" fontId="9" fillId="0" borderId="52" xfId="0" applyFont="1" applyBorder="1" applyAlignment="1">
      <alignment horizontal="center" vertical="center"/>
    </xf>
    <xf numFmtId="0" fontId="9" fillId="4" borderId="23" xfId="0" applyFont="1" applyFill="1" applyBorder="1" applyAlignment="1">
      <alignment horizontal="center" vertical="center"/>
    </xf>
    <xf numFmtId="0" fontId="9" fillId="4" borderId="24" xfId="0" applyFont="1" applyFill="1" applyBorder="1" applyAlignment="1">
      <alignment horizontal="center" vertical="center" wrapText="1"/>
    </xf>
    <xf numFmtId="0" fontId="11" fillId="0" borderId="31" xfId="0" applyFont="1" applyBorder="1" applyAlignment="1">
      <alignment horizontal="left" vertical="center" wrapText="1"/>
    </xf>
    <xf numFmtId="0" fontId="11" fillId="0" borderId="39" xfId="0" applyFont="1" applyBorder="1" applyAlignment="1">
      <alignment horizontal="left" vertical="center" wrapText="1"/>
    </xf>
    <xf numFmtId="9" fontId="11" fillId="0" borderId="32" xfId="1" applyFont="1" applyFill="1" applyBorder="1" applyAlignment="1">
      <alignment horizontal="center" vertical="center"/>
    </xf>
    <xf numFmtId="9" fontId="11" fillId="0" borderId="41" xfId="1" applyFont="1" applyFill="1" applyBorder="1" applyAlignment="1">
      <alignment horizontal="center" vertical="center"/>
    </xf>
    <xf numFmtId="0" fontId="9" fillId="8" borderId="10" xfId="0" applyFont="1" applyFill="1" applyBorder="1" applyAlignment="1">
      <alignment horizontal="center" vertical="center" wrapText="1"/>
    </xf>
    <xf numFmtId="2" fontId="9" fillId="8" borderId="44" xfId="0" applyNumberFormat="1" applyFont="1" applyFill="1" applyBorder="1" applyAlignment="1">
      <alignment horizontal="center" vertical="center"/>
    </xf>
    <xf numFmtId="2" fontId="9" fillId="8" borderId="38" xfId="0" applyNumberFormat="1" applyFont="1" applyFill="1" applyBorder="1" applyAlignment="1">
      <alignment horizontal="center" vertical="center"/>
    </xf>
    <xf numFmtId="0" fontId="11" fillId="0" borderId="23" xfId="0" applyFont="1" applyBorder="1" applyAlignment="1">
      <alignment horizontal="left" vertical="center" wrapText="1"/>
    </xf>
    <xf numFmtId="9" fontId="10" fillId="0" borderId="13" xfId="1" applyFont="1" applyFill="1" applyBorder="1" applyAlignment="1">
      <alignment horizontal="center" vertical="center" wrapText="1"/>
    </xf>
    <xf numFmtId="9" fontId="10" fillId="0" borderId="24" xfId="1" applyFont="1" applyFill="1" applyBorder="1" applyAlignment="1">
      <alignment horizontal="center" vertical="center" wrapText="1"/>
    </xf>
    <xf numFmtId="0" fontId="9" fillId="5" borderId="75" xfId="0" applyFont="1" applyFill="1" applyBorder="1" applyAlignment="1">
      <alignment horizontal="left" vertical="center"/>
    </xf>
    <xf numFmtId="0" fontId="9" fillId="5" borderId="61" xfId="0" applyFont="1" applyFill="1" applyBorder="1" applyAlignment="1">
      <alignment horizontal="left" vertical="center"/>
    </xf>
    <xf numFmtId="0" fontId="9" fillId="5" borderId="62" xfId="0" applyFont="1" applyFill="1" applyBorder="1" applyAlignment="1">
      <alignment horizontal="left" vertical="center"/>
    </xf>
    <xf numFmtId="0" fontId="11" fillId="0" borderId="60" xfId="0" applyFont="1" applyBorder="1" applyAlignment="1">
      <alignment horizontal="left" vertical="center"/>
    </xf>
    <xf numFmtId="0" fontId="11" fillId="0" borderId="61" xfId="0" applyFont="1" applyBorder="1" applyAlignment="1">
      <alignment horizontal="left" vertical="center"/>
    </xf>
    <xf numFmtId="0" fontId="11" fillId="0" borderId="74" xfId="0" applyFont="1" applyBorder="1" applyAlignment="1">
      <alignment horizontal="left" vertical="center"/>
    </xf>
    <xf numFmtId="0" fontId="11" fillId="0" borderId="51" xfId="0" applyFont="1" applyBorder="1" applyAlignment="1">
      <alignment horizontal="center"/>
    </xf>
    <xf numFmtId="0" fontId="11" fillId="0" borderId="4" xfId="0" applyFont="1" applyBorder="1" applyAlignment="1">
      <alignment horizontal="center"/>
    </xf>
    <xf numFmtId="0" fontId="11" fillId="0" borderId="52" xfId="0" applyFont="1" applyBorder="1" applyAlignment="1">
      <alignment horizontal="center"/>
    </xf>
  </cellXfs>
  <cellStyles count="4">
    <cellStyle name="Millares" xfId="3" builtinId="3"/>
    <cellStyle name="Moneda" xfId="2" builtinId="4"/>
    <cellStyle name="Normal" xfId="0" builtinId="0"/>
    <cellStyle name="Porcentaje" xfId="1" builtinId="5"/>
  </cellStyles>
  <dxfs count="0"/>
  <tableStyles count="0" defaultTableStyle="TableStyleMedium2" defaultPivotStyle="PivotStyleLight16"/>
  <colors>
    <mruColors>
      <color rgb="FF0E2E74"/>
      <color rgb="FF000000"/>
      <color rgb="FF1C325A"/>
      <color rgb="FF73A9DB"/>
      <color rgb="FFE8BA94"/>
      <color rgb="FF14314C"/>
      <color rgb="FF183D5E"/>
      <color rgb="FFEE8544"/>
      <color rgb="FFFBC181"/>
      <color rgb="FFFAA5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561975</xdr:colOff>
      <xdr:row>0</xdr:row>
      <xdr:rowOff>0</xdr:rowOff>
    </xdr:from>
    <xdr:to>
      <xdr:col>5</xdr:col>
      <xdr:colOff>66280</xdr:colOff>
      <xdr:row>0</xdr:row>
      <xdr:rowOff>733425</xdr:rowOff>
    </xdr:to>
    <xdr:pic>
      <xdr:nvPicPr>
        <xdr:cNvPr id="2" name="Imagen 1">
          <a:extLst>
            <a:ext uri="{FF2B5EF4-FFF2-40B4-BE49-F238E27FC236}">
              <a16:creationId xmlns:a16="http://schemas.microsoft.com/office/drawing/2014/main" id="{1C8EB484-B3B7-242F-F90B-E81871D3F7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2050" y="0"/>
          <a:ext cx="2218930" cy="733425"/>
        </a:xfrm>
        <a:prstGeom prst="rect">
          <a:avLst/>
        </a:prstGeom>
      </xdr:spPr>
    </xdr:pic>
    <xdr:clientData/>
  </xdr:twoCellAnchor>
  <xdr:twoCellAnchor>
    <xdr:from>
      <xdr:col>10</xdr:col>
      <xdr:colOff>847725</xdr:colOff>
      <xdr:row>0</xdr:row>
      <xdr:rowOff>171450</xdr:rowOff>
    </xdr:from>
    <xdr:to>
      <xdr:col>16</xdr:col>
      <xdr:colOff>590550</xdr:colOff>
      <xdr:row>0</xdr:row>
      <xdr:rowOff>809625</xdr:rowOff>
    </xdr:to>
    <xdr:sp macro="" textlink="">
      <xdr:nvSpPr>
        <xdr:cNvPr id="3" name="CuadroTexto 2">
          <a:extLst>
            <a:ext uri="{FF2B5EF4-FFF2-40B4-BE49-F238E27FC236}">
              <a16:creationId xmlns:a16="http://schemas.microsoft.com/office/drawing/2014/main" id="{5C8A5E92-310C-E0F6-F600-53D56297B2D5}"/>
            </a:ext>
          </a:extLst>
        </xdr:cNvPr>
        <xdr:cNvSpPr txBox="1"/>
      </xdr:nvSpPr>
      <xdr:spPr>
        <a:xfrm>
          <a:off x="7648575" y="171450"/>
          <a:ext cx="454342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xdr:from>
      <xdr:col>6</xdr:col>
      <xdr:colOff>657225</xdr:colOff>
      <xdr:row>20</xdr:row>
      <xdr:rowOff>38100</xdr:rowOff>
    </xdr:from>
    <xdr:to>
      <xdr:col>7</xdr:col>
      <xdr:colOff>590550</xdr:colOff>
      <xdr:row>20</xdr:row>
      <xdr:rowOff>333375</xdr:rowOff>
    </xdr:to>
    <mc:AlternateContent xmlns:mc="http://schemas.openxmlformats.org/markup-compatibility/2006" xmlns:a14="http://schemas.microsoft.com/office/drawing/2010/main">
      <mc:Choice Requires="a14">
        <xdr:sp macro="" textlink="">
          <xdr:nvSpPr>
            <xdr:cNvPr id="4" name="Cuadro de texto 1349836009">
              <a:extLst>
                <a:ext uri="{FF2B5EF4-FFF2-40B4-BE49-F238E27FC236}">
                  <a16:creationId xmlns:a16="http://schemas.microsoft.com/office/drawing/2014/main" id="{F5ADDA5E-1726-FFB0-3E2C-0FA3AFFBE9A9}"/>
                </a:ext>
              </a:extLst>
            </xdr:cNvPr>
            <xdr:cNvSpPr txBox="1"/>
          </xdr:nvSpPr>
          <xdr:spPr>
            <a:xfrm>
              <a:off x="4600575" y="6819900"/>
              <a:ext cx="904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7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14:m>
                <m:oMath xmlns:m="http://schemas.openxmlformats.org/officeDocument/2006/math">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𝐸𝐶</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𝑀𝐶𝑜</m:t>
                      </m:r>
                    </m:num>
                    <m:den>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𝑀𝐹𝑐</m:t>
                      </m:r>
                    </m:den>
                  </m:f>
                  <m:r>
                    <a:rPr lang="es-MX" sz="70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4" name="Cuadro de texto 1349836009">
              <a:extLst>
                <a:ext uri="{FF2B5EF4-FFF2-40B4-BE49-F238E27FC236}">
                  <a16:creationId xmlns:a16="http://schemas.microsoft.com/office/drawing/2014/main" id="{F5ADDA5E-1726-FFB0-3E2C-0FA3AFFBE9A9}"/>
                </a:ext>
              </a:extLst>
            </xdr:cNvPr>
            <xdr:cNvSpPr txBox="1"/>
          </xdr:nvSpPr>
          <xdr:spPr>
            <a:xfrm>
              <a:off x="4600575" y="6819900"/>
              <a:ext cx="904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7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𝐸𝐶=  𝑀𝐶𝑜</a:t>
              </a:r>
              <a:r>
                <a:rPr lang="en-US"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𝑀𝐹𝑐 100 </a:t>
              </a:r>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6</xdr:col>
      <xdr:colOff>495300</xdr:colOff>
      <xdr:row>20</xdr:row>
      <xdr:rowOff>314325</xdr:rowOff>
    </xdr:from>
    <xdr:to>
      <xdr:col>8</xdr:col>
      <xdr:colOff>497205</xdr:colOff>
      <xdr:row>20</xdr:row>
      <xdr:rowOff>1038225</xdr:rowOff>
    </xdr:to>
    <xdr:sp macro="" textlink="">
      <xdr:nvSpPr>
        <xdr:cNvPr id="5" name="Cuadro de texto 23">
          <a:extLst>
            <a:ext uri="{FF2B5EF4-FFF2-40B4-BE49-F238E27FC236}">
              <a16:creationId xmlns:a16="http://schemas.microsoft.com/office/drawing/2014/main" id="{A47E9251-5D68-FED1-A913-09F1F06186B2}"/>
            </a:ext>
          </a:extLst>
        </xdr:cNvPr>
        <xdr:cNvSpPr txBox="1"/>
      </xdr:nvSpPr>
      <xdr:spPr>
        <a:xfrm>
          <a:off x="4438650" y="7096125"/>
          <a:ext cx="1602105" cy="7239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EC.-</a:t>
          </a:r>
          <a:r>
            <a:rPr lang="es-MX" sz="700" kern="100">
              <a:effectLst/>
              <a:latin typeface="Noto Sans" panose="020B0502040504020204" pitchFamily="34" charset="0"/>
              <a:ea typeface="Calibri" panose="020F0502020204030204" pitchFamily="34" charset="0"/>
              <a:cs typeface="Times New Roman" panose="02020603050405020304" pitchFamily="18" charset="0"/>
            </a:rPr>
            <a:t> Eficiencia comercial.</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MCo.-</a:t>
          </a:r>
          <a:r>
            <a:rPr lang="es-MX" sz="700" kern="100">
              <a:effectLst/>
              <a:latin typeface="Noto Sans" panose="020B0502040504020204" pitchFamily="34" charset="0"/>
              <a:ea typeface="Calibri" panose="020F0502020204030204" pitchFamily="34" charset="0"/>
              <a:cs typeface="Times New Roman" panose="02020603050405020304" pitchFamily="18" charset="0"/>
            </a:rPr>
            <a:t> Monto cobrado.</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MFc.-</a:t>
          </a:r>
          <a:r>
            <a:rPr lang="es-MX" sz="700" kern="100">
              <a:effectLst/>
              <a:latin typeface="Noto Sans" panose="020B0502040504020204" pitchFamily="34" charset="0"/>
              <a:ea typeface="Calibri" panose="020F0502020204030204" pitchFamily="34" charset="0"/>
              <a:cs typeface="Times New Roman" panose="02020603050405020304" pitchFamily="18" charset="0"/>
            </a:rPr>
            <a:t> Monto facturado.</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581025</xdr:colOff>
      <xdr:row>29</xdr:row>
      <xdr:rowOff>85725</xdr:rowOff>
    </xdr:from>
    <xdr:to>
      <xdr:col>7</xdr:col>
      <xdr:colOff>552450</xdr:colOff>
      <xdr:row>29</xdr:row>
      <xdr:rowOff>381000</xdr:rowOff>
    </xdr:to>
    <mc:AlternateContent xmlns:mc="http://schemas.openxmlformats.org/markup-compatibility/2006" xmlns:a14="http://schemas.microsoft.com/office/drawing/2010/main">
      <mc:Choice Requires="a14">
        <xdr:sp macro="" textlink="">
          <xdr:nvSpPr>
            <xdr:cNvPr id="6" name="Cuadro de texto 1481872250">
              <a:extLst>
                <a:ext uri="{FF2B5EF4-FFF2-40B4-BE49-F238E27FC236}">
                  <a16:creationId xmlns:a16="http://schemas.microsoft.com/office/drawing/2014/main" id="{0111D838-1F9A-FF90-FBA8-1DCCD820C5A9}"/>
                </a:ext>
              </a:extLst>
            </xdr:cNvPr>
            <xdr:cNvSpPr txBox="1"/>
          </xdr:nvSpPr>
          <xdr:spPr>
            <a:xfrm>
              <a:off x="4524375" y="10363200"/>
              <a:ext cx="9429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7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14:m>
                <m:oMath xmlns:m="http://schemas.openxmlformats.org/officeDocument/2006/math">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𝐸𝐶𝑆𝑑</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𝑀𝐶𝑆𝐷</m:t>
                      </m:r>
                    </m:num>
                    <m:den>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𝑀𝐹𝐵</m:t>
                      </m:r>
                    </m:den>
                  </m:f>
                  <m:r>
                    <a:rPr lang="es-MX" sz="70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6" name="Cuadro de texto 1481872250">
              <a:extLst>
                <a:ext uri="{FF2B5EF4-FFF2-40B4-BE49-F238E27FC236}">
                  <a16:creationId xmlns:a16="http://schemas.microsoft.com/office/drawing/2014/main" id="{0111D838-1F9A-FF90-FBA8-1DCCD820C5A9}"/>
                </a:ext>
              </a:extLst>
            </xdr:cNvPr>
            <xdr:cNvSpPr txBox="1"/>
          </xdr:nvSpPr>
          <xdr:spPr>
            <a:xfrm>
              <a:off x="4524375" y="10363200"/>
              <a:ext cx="9429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7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𝐸𝐶𝑆𝑑=  𝑀𝐶𝑆𝐷</a:t>
              </a:r>
              <a:r>
                <a:rPr lang="en-US"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𝑀𝐹𝐵 100 </a:t>
              </a:r>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6</xdr:col>
      <xdr:colOff>47624</xdr:colOff>
      <xdr:row>29</xdr:row>
      <xdr:rowOff>352425</xdr:rowOff>
    </xdr:from>
    <xdr:to>
      <xdr:col>8</xdr:col>
      <xdr:colOff>571499</xdr:colOff>
      <xdr:row>29</xdr:row>
      <xdr:rowOff>1285875</xdr:rowOff>
    </xdr:to>
    <xdr:sp macro="" textlink="">
      <xdr:nvSpPr>
        <xdr:cNvPr id="7" name="Cuadro de texto 23">
          <a:extLst>
            <a:ext uri="{FF2B5EF4-FFF2-40B4-BE49-F238E27FC236}">
              <a16:creationId xmlns:a16="http://schemas.microsoft.com/office/drawing/2014/main" id="{6CEC1924-D789-48CA-B299-4F7F34313E62}"/>
            </a:ext>
          </a:extLst>
        </xdr:cNvPr>
        <xdr:cNvSpPr txBox="1"/>
      </xdr:nvSpPr>
      <xdr:spPr>
        <a:xfrm>
          <a:off x="3990974" y="10629900"/>
          <a:ext cx="2124075" cy="93345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MCSd.-</a:t>
          </a:r>
          <a:r>
            <a:rPr lang="es-MX" sz="700" kern="100">
              <a:effectLst/>
              <a:latin typeface="Noto Sans" panose="020B0502040504020204" pitchFamily="34" charset="0"/>
              <a:ea typeface="Calibri" panose="020F0502020204030204" pitchFamily="34" charset="0"/>
              <a:cs typeface="Times New Roman" panose="02020603050405020304" pitchFamily="18" charset="0"/>
            </a:rPr>
            <a:t> Eficiencia comercial servicio doméstico.</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MCSD.-</a:t>
          </a:r>
          <a:r>
            <a:rPr lang="es-MX" sz="700" kern="100">
              <a:effectLst/>
              <a:latin typeface="Noto Sans" panose="020B0502040504020204" pitchFamily="34" charset="0"/>
              <a:ea typeface="Calibri" panose="020F0502020204030204" pitchFamily="34" charset="0"/>
              <a:cs typeface="Times New Roman" panose="02020603050405020304" pitchFamily="18" charset="0"/>
            </a:rPr>
            <a:t> Monto cobrado servicio doméstico.</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MFB.-</a:t>
          </a:r>
          <a:r>
            <a:rPr lang="es-MX" sz="700" kern="100">
              <a:effectLst/>
              <a:latin typeface="Noto Sans" panose="020B0502040504020204" pitchFamily="34" charset="0"/>
              <a:ea typeface="Calibri" panose="020F0502020204030204" pitchFamily="34" charset="0"/>
              <a:cs typeface="Times New Roman" panose="02020603050405020304" pitchFamily="18" charset="0"/>
            </a:rPr>
            <a:t> Monto facturado del bimestre.</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114299</xdr:colOff>
      <xdr:row>37</xdr:row>
      <xdr:rowOff>400050</xdr:rowOff>
    </xdr:from>
    <xdr:to>
      <xdr:col>9</xdr:col>
      <xdr:colOff>9524</xdr:colOff>
      <xdr:row>38</xdr:row>
      <xdr:rowOff>0</xdr:rowOff>
    </xdr:to>
    <xdr:sp macro="" textlink="">
      <xdr:nvSpPr>
        <xdr:cNvPr id="8" name="Cuadro de texto 23">
          <a:extLst>
            <a:ext uri="{FF2B5EF4-FFF2-40B4-BE49-F238E27FC236}">
              <a16:creationId xmlns:a16="http://schemas.microsoft.com/office/drawing/2014/main" id="{8F008290-FD4A-DED8-C492-71623A99D0BF}"/>
            </a:ext>
          </a:extLst>
        </xdr:cNvPr>
        <xdr:cNvSpPr txBox="1"/>
      </xdr:nvSpPr>
      <xdr:spPr>
        <a:xfrm>
          <a:off x="4057649" y="14211300"/>
          <a:ext cx="2124075" cy="86677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NTR.-</a:t>
          </a:r>
          <a:r>
            <a:rPr lang="es-MX" sz="700" kern="100">
              <a:effectLst/>
              <a:latin typeface="Noto Sans" panose="020B0502040504020204" pitchFamily="34" charset="0"/>
              <a:ea typeface="Calibri" panose="020F0502020204030204" pitchFamily="34" charset="0"/>
              <a:cs typeface="Times New Roman" panose="02020603050405020304" pitchFamily="18" charset="0"/>
            </a:rPr>
            <a:t> Tomas rehabilitadas por cada mil tomas.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Tr.-</a:t>
          </a:r>
          <a:r>
            <a:rPr lang="es-MX" sz="700" kern="100">
              <a:effectLst/>
              <a:latin typeface="Noto Sans" panose="020B0502040504020204" pitchFamily="34" charset="0"/>
              <a:ea typeface="Calibri" panose="020F0502020204030204" pitchFamily="34" charset="0"/>
              <a:cs typeface="Times New Roman" panose="02020603050405020304" pitchFamily="18" charset="0"/>
            </a:rPr>
            <a:t> Tomas rehabilitadas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NtR.-</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tomas registradas.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704850</xdr:colOff>
      <xdr:row>37</xdr:row>
      <xdr:rowOff>47625</xdr:rowOff>
    </xdr:from>
    <xdr:to>
      <xdr:col>8</xdr:col>
      <xdr:colOff>114300</xdr:colOff>
      <xdr:row>37</xdr:row>
      <xdr:rowOff>409575</xdr:rowOff>
    </xdr:to>
    <mc:AlternateContent xmlns:mc="http://schemas.openxmlformats.org/markup-compatibility/2006" xmlns:a14="http://schemas.microsoft.com/office/drawing/2010/main">
      <mc:Choice Requires="a14">
        <xdr:sp macro="" textlink="">
          <xdr:nvSpPr>
            <xdr:cNvPr id="9" name="Cuadro de texto 1294066040">
              <a:extLst>
                <a:ext uri="{FF2B5EF4-FFF2-40B4-BE49-F238E27FC236}">
                  <a16:creationId xmlns:a16="http://schemas.microsoft.com/office/drawing/2014/main" id="{9336C350-E254-F08A-D0EB-5E22E57832FD}"/>
                </a:ext>
              </a:extLst>
            </xdr:cNvPr>
            <xdr:cNvSpPr txBox="1"/>
          </xdr:nvSpPr>
          <xdr:spPr>
            <a:xfrm>
              <a:off x="4648200" y="13858875"/>
              <a:ext cx="10096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8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14:m>
                <m:oMath xmlns:m="http://schemas.openxmlformats.org/officeDocument/2006/math">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𝑁𝑇𝑅</m:t>
                  </m:r>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𝑇𝑟</m:t>
                      </m:r>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∗1000</m:t>
                      </m:r>
                    </m:num>
                    <m:den>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𝑁𝑡𝑅</m:t>
                      </m:r>
                    </m:den>
                  </m:f>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endParaRPr lang="en-US" sz="8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9" name="Cuadro de texto 1294066040">
              <a:extLst>
                <a:ext uri="{FF2B5EF4-FFF2-40B4-BE49-F238E27FC236}">
                  <a16:creationId xmlns:a16="http://schemas.microsoft.com/office/drawing/2014/main" id="{9336C350-E254-F08A-D0EB-5E22E57832FD}"/>
                </a:ext>
              </a:extLst>
            </xdr:cNvPr>
            <xdr:cNvSpPr txBox="1"/>
          </xdr:nvSpPr>
          <xdr:spPr>
            <a:xfrm>
              <a:off x="4648200" y="13858875"/>
              <a:ext cx="10096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8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𝑁𝑇𝑅=  </a:t>
              </a:r>
              <a:r>
                <a:rPr lang="en-US"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𝑇𝑟∗1000</a:t>
              </a:r>
              <a:r>
                <a:rPr lang="en-US"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𝑁𝑡𝑅  </a:t>
              </a:r>
              <a:endParaRPr lang="en-US" sz="8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6</xdr:col>
      <xdr:colOff>561976</xdr:colOff>
      <xdr:row>69</xdr:row>
      <xdr:rowOff>76200</xdr:rowOff>
    </xdr:from>
    <xdr:to>
      <xdr:col>7</xdr:col>
      <xdr:colOff>504826</xdr:colOff>
      <xdr:row>69</xdr:row>
      <xdr:rowOff>371475</xdr:rowOff>
    </xdr:to>
    <mc:AlternateContent xmlns:mc="http://schemas.openxmlformats.org/markup-compatibility/2006" xmlns:a14="http://schemas.microsoft.com/office/drawing/2010/main">
      <mc:Choice Requires="a14">
        <xdr:sp macro="" textlink="">
          <xdr:nvSpPr>
            <xdr:cNvPr id="10" name="Cuadro de texto 1779170162">
              <a:extLst>
                <a:ext uri="{FF2B5EF4-FFF2-40B4-BE49-F238E27FC236}">
                  <a16:creationId xmlns:a16="http://schemas.microsoft.com/office/drawing/2014/main" id="{1B4BF893-4E55-D857-9148-4C3DE5189A49}"/>
                </a:ext>
              </a:extLst>
            </xdr:cNvPr>
            <xdr:cNvSpPr txBox="1"/>
          </xdr:nvSpPr>
          <xdr:spPr>
            <a:xfrm>
              <a:off x="4505326" y="21850350"/>
              <a:ext cx="9144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8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14:m>
                <m:oMath xmlns:m="http://schemas.openxmlformats.org/officeDocument/2006/math">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𝑁𝐷𝐹</m:t>
                  </m:r>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𝐷𝑥</m:t>
                      </m:r>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∗1000</m:t>
                      </m:r>
                    </m:num>
                    <m:den>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𝑁𝑡𝑅</m:t>
                      </m:r>
                    </m:den>
                  </m:f>
                  <m:r>
                    <a:rPr lang="es-MX" sz="8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endParaRPr lang="en-US" sz="8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10" name="Cuadro de texto 1779170162">
              <a:extLst>
                <a:ext uri="{FF2B5EF4-FFF2-40B4-BE49-F238E27FC236}">
                  <a16:creationId xmlns:a16="http://schemas.microsoft.com/office/drawing/2014/main" id="{1B4BF893-4E55-D857-9148-4C3DE5189A49}"/>
                </a:ext>
              </a:extLst>
            </xdr:cNvPr>
            <xdr:cNvSpPr txBox="1"/>
          </xdr:nvSpPr>
          <xdr:spPr>
            <a:xfrm>
              <a:off x="4505326" y="21850350"/>
              <a:ext cx="9144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8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𝑁𝐷𝐹=  </a:t>
              </a:r>
              <a:r>
                <a:rPr lang="en-US"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𝐷𝑥∗1000</a:t>
              </a:r>
              <a:r>
                <a:rPr lang="en-US"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8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𝑁𝑡𝑅  </a:t>
              </a:r>
              <a:endParaRPr lang="en-US" sz="8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6</xdr:col>
      <xdr:colOff>28574</xdr:colOff>
      <xdr:row>69</xdr:row>
      <xdr:rowOff>485775</xdr:rowOff>
    </xdr:from>
    <xdr:to>
      <xdr:col>8</xdr:col>
      <xdr:colOff>590549</xdr:colOff>
      <xdr:row>69</xdr:row>
      <xdr:rowOff>1419225</xdr:rowOff>
    </xdr:to>
    <xdr:sp macro="" textlink="">
      <xdr:nvSpPr>
        <xdr:cNvPr id="11" name="Cuadro de texto 23">
          <a:extLst>
            <a:ext uri="{FF2B5EF4-FFF2-40B4-BE49-F238E27FC236}">
              <a16:creationId xmlns:a16="http://schemas.microsoft.com/office/drawing/2014/main" id="{D8EDCE55-58EC-4705-DEBD-BB3F8E6F0CC5}"/>
            </a:ext>
          </a:extLst>
        </xdr:cNvPr>
        <xdr:cNvSpPr txBox="1"/>
      </xdr:nvSpPr>
      <xdr:spPr>
        <a:xfrm>
          <a:off x="3971924" y="22259925"/>
          <a:ext cx="2162175" cy="93345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NDF.-</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diagnóstico para detectar fallas o anomalías en tomas.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Dx.-</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diagnósticos.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NtR.-</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tomas registradas.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276225</xdr:colOff>
      <xdr:row>98</xdr:row>
      <xdr:rowOff>38100</xdr:rowOff>
    </xdr:from>
    <xdr:to>
      <xdr:col>8</xdr:col>
      <xdr:colOff>278130</xdr:colOff>
      <xdr:row>98</xdr:row>
      <xdr:rowOff>371475</xdr:rowOff>
    </xdr:to>
    <mc:AlternateContent xmlns:mc="http://schemas.openxmlformats.org/markup-compatibility/2006" xmlns:a14="http://schemas.microsoft.com/office/drawing/2010/main">
      <mc:Choice Requires="a14">
        <xdr:sp macro="" textlink="">
          <xdr:nvSpPr>
            <xdr:cNvPr id="12" name="Cuadro de texto 773196545">
              <a:extLst>
                <a:ext uri="{FF2B5EF4-FFF2-40B4-BE49-F238E27FC236}">
                  <a16:creationId xmlns:a16="http://schemas.microsoft.com/office/drawing/2014/main" id="{840FCFD3-E519-B5C4-F485-40C7C37DB3A0}"/>
                </a:ext>
              </a:extLst>
            </xdr:cNvPr>
            <xdr:cNvSpPr txBox="1"/>
          </xdr:nvSpPr>
          <xdr:spPr>
            <a:xfrm>
              <a:off x="4219575" y="29413200"/>
              <a:ext cx="160210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14:m>
                <m:oMathPara xmlns:m="http://schemas.openxmlformats.org/officeDocument/2006/math">
                  <m:oMathParaPr>
                    <m:jc m:val="centerGroup"/>
                  </m:oMathParaPr>
                  <m:oMath xmlns:m="http://schemas.openxmlformats.org/officeDocument/2006/math">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𝑁𝑆𝑆</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𝑁𝑠</m:t>
                        </m:r>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∗1000</m:t>
                        </m:r>
                      </m:num>
                      <m:den>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𝑁𝑡𝑅</m:t>
                        </m:r>
                      </m:den>
                    </m:f>
                    <m:r>
                      <a:rPr lang="es-MX" sz="7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m:oMathPara>
              </a14:m>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12" name="Cuadro de texto 773196545">
              <a:extLst>
                <a:ext uri="{FF2B5EF4-FFF2-40B4-BE49-F238E27FC236}">
                  <a16:creationId xmlns:a16="http://schemas.microsoft.com/office/drawing/2014/main" id="{840FCFD3-E519-B5C4-F485-40C7C37DB3A0}"/>
                </a:ext>
              </a:extLst>
            </xdr:cNvPr>
            <xdr:cNvSpPr txBox="1"/>
          </xdr:nvSpPr>
          <xdr:spPr>
            <a:xfrm>
              <a:off x="4219575" y="29413200"/>
              <a:ext cx="160210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𝑁𝑆𝑆=  </a:t>
              </a:r>
              <a:r>
                <a:rPr lang="en-US"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𝑁𝑠∗1000</a:t>
              </a:r>
              <a:r>
                <a:rPr lang="en-US"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MX" sz="7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𝑁𝑡𝑅  </a:t>
              </a:r>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6</xdr:col>
      <xdr:colOff>133349</xdr:colOff>
      <xdr:row>98</xdr:row>
      <xdr:rowOff>361950</xdr:rowOff>
    </xdr:from>
    <xdr:to>
      <xdr:col>8</xdr:col>
      <xdr:colOff>561974</xdr:colOff>
      <xdr:row>98</xdr:row>
      <xdr:rowOff>1133475</xdr:rowOff>
    </xdr:to>
    <xdr:sp macro="" textlink="">
      <xdr:nvSpPr>
        <xdr:cNvPr id="13" name="Cuadro de texto 23">
          <a:extLst>
            <a:ext uri="{FF2B5EF4-FFF2-40B4-BE49-F238E27FC236}">
              <a16:creationId xmlns:a16="http://schemas.microsoft.com/office/drawing/2014/main" id="{36C40CA9-FCF8-013E-6A8C-F9245DE7A3D6}"/>
            </a:ext>
          </a:extLst>
        </xdr:cNvPr>
        <xdr:cNvSpPr txBox="1"/>
      </xdr:nvSpPr>
      <xdr:spPr>
        <a:xfrm>
          <a:off x="4076699" y="29737050"/>
          <a:ext cx="2028825" cy="7715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NSS.-</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suspensión de servicios.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Ns.-</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servicios suspendidos.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NtR.-</a:t>
          </a:r>
          <a:r>
            <a:rPr lang="es-MX" sz="700" kern="100">
              <a:effectLst/>
              <a:latin typeface="Noto Sans" panose="020B0502040504020204" pitchFamily="34" charset="0"/>
              <a:ea typeface="Calibri" panose="020F0502020204030204" pitchFamily="34" charset="0"/>
              <a:cs typeface="Times New Roman" panose="02020603050405020304" pitchFamily="18" charset="0"/>
            </a:rPr>
            <a:t> Número de tomas registradas.</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9525</xdr:colOff>
      <xdr:row>0</xdr:row>
      <xdr:rowOff>152400</xdr:rowOff>
    </xdr:from>
    <xdr:to>
      <xdr:col>16</xdr:col>
      <xdr:colOff>466725</xdr:colOff>
      <xdr:row>0</xdr:row>
      <xdr:rowOff>790575</xdr:rowOff>
    </xdr:to>
    <xdr:sp macro="" textlink="">
      <xdr:nvSpPr>
        <xdr:cNvPr id="2" name="CuadroTexto 1">
          <a:extLst>
            <a:ext uri="{FF2B5EF4-FFF2-40B4-BE49-F238E27FC236}">
              <a16:creationId xmlns:a16="http://schemas.microsoft.com/office/drawing/2014/main" id="{14182D05-DC48-4CEF-9459-23A7CA6CA661}"/>
            </a:ext>
          </a:extLst>
        </xdr:cNvPr>
        <xdr:cNvSpPr txBox="1"/>
      </xdr:nvSpPr>
      <xdr:spPr>
        <a:xfrm>
          <a:off x="7267575" y="152400"/>
          <a:ext cx="45720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editAs="oneCell">
    <xdr:from>
      <xdr:col>1</xdr:col>
      <xdr:colOff>352425</xdr:colOff>
      <xdr:row>0</xdr:row>
      <xdr:rowOff>66675</xdr:rowOff>
    </xdr:from>
    <xdr:to>
      <xdr:col>4</xdr:col>
      <xdr:colOff>147675</xdr:colOff>
      <xdr:row>0</xdr:row>
      <xdr:rowOff>800100</xdr:rowOff>
    </xdr:to>
    <xdr:pic>
      <xdr:nvPicPr>
        <xdr:cNvPr id="3" name="Imagen 2">
          <a:extLst>
            <a:ext uri="{FF2B5EF4-FFF2-40B4-BE49-F238E27FC236}">
              <a16:creationId xmlns:a16="http://schemas.microsoft.com/office/drawing/2014/main" id="{FA817B4A-A120-47AA-80F7-E341F0C2ED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1075" y="66675"/>
          <a:ext cx="2218930" cy="733425"/>
        </a:xfrm>
        <a:prstGeom prst="rect">
          <a:avLst/>
        </a:prstGeom>
      </xdr:spPr>
    </xdr:pic>
    <xdr:clientData/>
  </xdr:twoCellAnchor>
  <xdr:twoCellAnchor>
    <xdr:from>
      <xdr:col>13</xdr:col>
      <xdr:colOff>285750</xdr:colOff>
      <xdr:row>19</xdr:row>
      <xdr:rowOff>85725</xdr:rowOff>
    </xdr:from>
    <xdr:to>
      <xdr:col>16</xdr:col>
      <xdr:colOff>323849</xdr:colOff>
      <xdr:row>19</xdr:row>
      <xdr:rowOff>865909</xdr:rowOff>
    </xdr:to>
    <xdr:sp macro="" textlink="">
      <xdr:nvSpPr>
        <xdr:cNvPr id="6" name="Cuadro de texto 23">
          <a:extLst>
            <a:ext uri="{FF2B5EF4-FFF2-40B4-BE49-F238E27FC236}">
              <a16:creationId xmlns:a16="http://schemas.microsoft.com/office/drawing/2014/main" id="{7DCCA520-778E-4D2E-8CF2-DE385F5FC77E}"/>
            </a:ext>
          </a:extLst>
        </xdr:cNvPr>
        <xdr:cNvSpPr txBox="1"/>
      </xdr:nvSpPr>
      <xdr:spPr>
        <a:xfrm>
          <a:off x="9594273" y="7757680"/>
          <a:ext cx="2116281" cy="780184"/>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EC.-</a:t>
          </a:r>
          <a:r>
            <a:rPr lang="es-MX" sz="700" kern="100">
              <a:effectLst/>
              <a:latin typeface="Noto Sans" panose="020B0502040504020204" pitchFamily="34" charset="0"/>
              <a:ea typeface="Calibri" panose="020F0502020204030204" pitchFamily="34" charset="0"/>
              <a:cs typeface="Times New Roman" panose="02020603050405020304" pitchFamily="18" charset="0"/>
            </a:rPr>
            <a:t> Eficiencia</a:t>
          </a:r>
          <a:r>
            <a:rPr lang="es-MX" sz="700" kern="100" baseline="0">
              <a:effectLst/>
              <a:latin typeface="Noto Sans" panose="020B0502040504020204" pitchFamily="34" charset="0"/>
              <a:ea typeface="Calibri" panose="020F0502020204030204" pitchFamily="34" charset="0"/>
              <a:cs typeface="Times New Roman" panose="02020603050405020304" pitchFamily="18" charset="0"/>
            </a:rPr>
            <a:t> comercial.</a:t>
          </a:r>
          <a:endParaRPr lang="es-MX" sz="700" kern="100">
            <a:effectLst/>
            <a:latin typeface="Noto Sans" panose="020B050204050402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MCo.-</a:t>
          </a:r>
          <a:r>
            <a:rPr lang="es-MX" sz="700" kern="100">
              <a:effectLst/>
              <a:latin typeface="Noto Sans" panose="020B0502040504020204" pitchFamily="34" charset="0"/>
              <a:ea typeface="Calibri" panose="020F0502020204030204" pitchFamily="34" charset="0"/>
              <a:cs typeface="Times New Roman" panose="02020603050405020304" pitchFamily="18" charset="0"/>
            </a:rPr>
            <a:t> Monto cobrado.</a:t>
          </a:r>
          <a:endParaRPr lang="es-ES" sz="700" kern="100">
            <a:effectLst/>
            <a:latin typeface="Noto Sans" panose="020B0502040504020204" pitchFamily="34" charset="0"/>
            <a:ea typeface="Calibri" panose="020F0502020204030204" pitchFamily="34" charset="0"/>
            <a:cs typeface="Times New Roman" panose="02020603050405020304" pitchFamily="18" charset="0"/>
          </a:endParaRPr>
        </a:p>
        <a:p>
          <a:pPr marL="0" marR="0">
            <a:lnSpc>
              <a:spcPct val="107000"/>
            </a:lnSpc>
            <a:spcAft>
              <a:spcPts val="800"/>
            </a:spcAft>
          </a:pPr>
          <a:r>
            <a:rPr lang="en-US" sz="700" b="1" kern="100">
              <a:effectLst/>
              <a:latin typeface="Noto Sans" panose="020B0502040504020204" pitchFamily="34" charset="0"/>
              <a:ea typeface="Calibri" panose="020F0502020204030204" pitchFamily="34" charset="0"/>
              <a:cs typeface="Times New Roman" panose="02020603050405020304" pitchFamily="18" charset="0"/>
            </a:rPr>
            <a:t>MFc.-</a:t>
          </a:r>
          <a:r>
            <a:rPr lang="es-MX" sz="1100" b="1" kern="100">
              <a:effectLst/>
              <a:latin typeface="Calibri" panose="020F0502020204030204" pitchFamily="34" charset="0"/>
              <a:ea typeface="Calibri" panose="020F0502020204030204" pitchFamily="34" charset="0"/>
              <a:cs typeface="Times New Roman" panose="02020603050405020304" pitchFamily="18" charset="0"/>
            </a:rPr>
            <a:t> </a:t>
          </a:r>
          <a:r>
            <a:rPr lang="es-MX" sz="700" kern="100">
              <a:effectLst/>
              <a:latin typeface="Calibri" panose="020F0502020204030204" pitchFamily="34" charset="0"/>
              <a:ea typeface="Calibri" panose="020F0502020204030204" pitchFamily="34" charset="0"/>
              <a:cs typeface="Times New Roman" panose="02020603050405020304" pitchFamily="18" charset="0"/>
            </a:rPr>
            <a:t>Monto facturado.</a:t>
          </a:r>
          <a:endParaRPr lang="en-US" sz="7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14</xdr:col>
      <xdr:colOff>95250</xdr:colOff>
      <xdr:row>18</xdr:row>
      <xdr:rowOff>114300</xdr:rowOff>
    </xdr:from>
    <xdr:to>
      <xdr:col>15</xdr:col>
      <xdr:colOff>590549</xdr:colOff>
      <xdr:row>19</xdr:row>
      <xdr:rowOff>85725</xdr:rowOff>
    </xdr:to>
    <mc:AlternateContent xmlns:mc="http://schemas.openxmlformats.org/markup-compatibility/2006" xmlns:a14="http://schemas.microsoft.com/office/drawing/2010/main">
      <mc:Choice Requires="a14">
        <xdr:sp macro="" textlink="">
          <xdr:nvSpPr>
            <xdr:cNvPr id="8" name="Cuadro de texto 176330381">
              <a:extLst>
                <a:ext uri="{FF2B5EF4-FFF2-40B4-BE49-F238E27FC236}">
                  <a16:creationId xmlns:a16="http://schemas.microsoft.com/office/drawing/2014/main" id="{C014F630-722C-4679-BDB5-32B8ECA32292}"/>
                </a:ext>
              </a:extLst>
            </xdr:cNvPr>
            <xdr:cNvSpPr txBox="1"/>
          </xdr:nvSpPr>
          <xdr:spPr>
            <a:xfrm>
              <a:off x="10048875" y="7315200"/>
              <a:ext cx="1257299"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9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900" b="0"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EC</a:t>
              </a:r>
              <a14:m>
                <m:oMath xmlns:m="http://schemas.openxmlformats.org/officeDocument/2006/math">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ES" sz="9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𝑀𝐶𝑜</m:t>
                      </m:r>
                    </m:num>
                    <m:den>
                      <m:r>
                        <a:rPr lang="es-ES" sz="9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𝑀𝐹𝑐</m:t>
                      </m:r>
                    </m:den>
                  </m:f>
                  <m:r>
                    <a:rPr lang="es-MX" sz="9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r>
                <a:rPr lang="en-US" sz="900" kern="100">
                  <a:effectLst/>
                  <a:ea typeface="Calibri" panose="020F0502020204030204" pitchFamily="34" charset="0"/>
                  <a:cs typeface="Times New Roman" panose="02020603050405020304" pitchFamily="18" charset="0"/>
                </a:rPr>
                <a:t>100</a:t>
              </a: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8" name="Cuadro de texto 176330381">
              <a:extLst>
                <a:ext uri="{FF2B5EF4-FFF2-40B4-BE49-F238E27FC236}">
                  <a16:creationId xmlns:a16="http://schemas.microsoft.com/office/drawing/2014/main" id="{C014F630-722C-4679-BDB5-32B8ECA32292}"/>
                </a:ext>
              </a:extLst>
            </xdr:cNvPr>
            <xdr:cNvSpPr txBox="1"/>
          </xdr:nvSpPr>
          <xdr:spPr>
            <a:xfrm>
              <a:off x="10048875" y="7315200"/>
              <a:ext cx="1257299"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9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900" b="0"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EC</a:t>
              </a: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s-ES" sz="9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𝑀𝐶𝑜</a:t>
              </a:r>
              <a:r>
                <a:rPr lang="en-US" sz="9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ES" sz="9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𝑀𝐹𝑐</a:t>
              </a:r>
              <a:r>
                <a:rPr lang="es-MX" sz="9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s-MX" sz="9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n-US" sz="900" kern="100">
                  <a:effectLst/>
                  <a:ea typeface="Calibri" panose="020F0502020204030204" pitchFamily="34" charset="0"/>
                  <a:cs typeface="Times New Roman" panose="02020603050405020304" pitchFamily="18" charset="0"/>
                </a:rPr>
                <a:t>100</a:t>
              </a: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152760</xdr:colOff>
      <xdr:row>0</xdr:row>
      <xdr:rowOff>215660</xdr:rowOff>
    </xdr:from>
    <xdr:to>
      <xdr:col>16</xdr:col>
      <xdr:colOff>609241</xdr:colOff>
      <xdr:row>0</xdr:row>
      <xdr:rowOff>853835</xdr:rowOff>
    </xdr:to>
    <xdr:sp macro="" textlink="">
      <xdr:nvSpPr>
        <xdr:cNvPr id="2" name="CuadroTexto 1">
          <a:extLst>
            <a:ext uri="{FF2B5EF4-FFF2-40B4-BE49-F238E27FC236}">
              <a16:creationId xmlns:a16="http://schemas.microsoft.com/office/drawing/2014/main" id="{9436F057-C6E7-4A95-89E3-2F56D0AA08C1}"/>
            </a:ext>
          </a:extLst>
        </xdr:cNvPr>
        <xdr:cNvSpPr txBox="1"/>
      </xdr:nvSpPr>
      <xdr:spPr>
        <a:xfrm>
          <a:off x="6937076" y="215660"/>
          <a:ext cx="45720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editAs="oneCell">
    <xdr:from>
      <xdr:col>1</xdr:col>
      <xdr:colOff>566109</xdr:colOff>
      <xdr:row>0</xdr:row>
      <xdr:rowOff>62901</xdr:rowOff>
    </xdr:from>
    <xdr:to>
      <xdr:col>4</xdr:col>
      <xdr:colOff>646407</xdr:colOff>
      <xdr:row>0</xdr:row>
      <xdr:rowOff>796326</xdr:rowOff>
    </xdr:to>
    <xdr:pic>
      <xdr:nvPicPr>
        <xdr:cNvPr id="3" name="Imagen 2">
          <a:extLst>
            <a:ext uri="{FF2B5EF4-FFF2-40B4-BE49-F238E27FC236}">
              <a16:creationId xmlns:a16="http://schemas.microsoft.com/office/drawing/2014/main" id="{B79BE766-9F09-4B35-958F-6903A7B021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5118" y="62901"/>
          <a:ext cx="2218930" cy="733425"/>
        </a:xfrm>
        <a:prstGeom prst="rect">
          <a:avLst/>
        </a:prstGeom>
      </xdr:spPr>
    </xdr:pic>
    <xdr:clientData/>
  </xdr:twoCellAnchor>
  <xdr:twoCellAnchor>
    <xdr:from>
      <xdr:col>13</xdr:col>
      <xdr:colOff>449292</xdr:colOff>
      <xdr:row>18</xdr:row>
      <xdr:rowOff>53914</xdr:rowOff>
    </xdr:from>
    <xdr:to>
      <xdr:col>15</xdr:col>
      <xdr:colOff>566108</xdr:colOff>
      <xdr:row>18</xdr:row>
      <xdr:rowOff>458277</xdr:rowOff>
    </xdr:to>
    <mc:AlternateContent xmlns:mc="http://schemas.openxmlformats.org/markup-compatibility/2006" xmlns:a14="http://schemas.microsoft.com/office/drawing/2010/main">
      <mc:Choice Requires="a14">
        <xdr:sp macro="" textlink="">
          <xdr:nvSpPr>
            <xdr:cNvPr id="6" name="Cuadro de texto 176330381">
              <a:extLst>
                <a:ext uri="{FF2B5EF4-FFF2-40B4-BE49-F238E27FC236}">
                  <a16:creationId xmlns:a16="http://schemas.microsoft.com/office/drawing/2014/main" id="{3C0DB11F-E9A9-4E49-9B0D-4BFAE554F792}"/>
                </a:ext>
              </a:extLst>
            </xdr:cNvPr>
            <xdr:cNvSpPr txBox="1"/>
          </xdr:nvSpPr>
          <xdr:spPr>
            <a:xfrm>
              <a:off x="9273396" y="6712428"/>
              <a:ext cx="1536580" cy="404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gn="ctr">
                <a:lnSpc>
                  <a:spcPct val="107000"/>
                </a:lnSpc>
                <a:spcAft>
                  <a:spcPts val="800"/>
                </a:spcAft>
                <a:buNone/>
              </a:pPr>
              <a:r>
                <a:rPr lang="es-MX" sz="10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1000" b="0"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EC</a:t>
              </a:r>
              <a14:m>
                <m:oMath xmlns:m="http://schemas.openxmlformats.org/officeDocument/2006/math">
                  <m:r>
                    <m:rPr>
                      <m:sty m:val="p"/>
                    </m:rPr>
                    <a:rPr lang="es-E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Sd</m:t>
                  </m:r>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ES" sz="10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𝑀𝐶𝑆𝐷</m:t>
                      </m:r>
                    </m:num>
                    <m:den>
                      <m:r>
                        <a:rPr lang="es-ES" sz="10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𝑀𝐹𝑇</m:t>
                      </m:r>
                    </m:den>
                  </m:f>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r>
                <a:rPr lang="en-US" sz="1000" kern="100">
                  <a:effectLst/>
                  <a:ea typeface="Calibri" panose="020F0502020204030204" pitchFamily="34" charset="0"/>
                  <a:cs typeface="Times New Roman" panose="02020603050405020304" pitchFamily="18" charset="0"/>
                </a:rPr>
                <a:t>100</a:t>
              </a: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6" name="Cuadro de texto 176330381">
              <a:extLst>
                <a:ext uri="{FF2B5EF4-FFF2-40B4-BE49-F238E27FC236}">
                  <a16:creationId xmlns:a16="http://schemas.microsoft.com/office/drawing/2014/main" id="{3C0DB11F-E9A9-4E49-9B0D-4BFAE554F792}"/>
                </a:ext>
              </a:extLst>
            </xdr:cNvPr>
            <xdr:cNvSpPr txBox="1"/>
          </xdr:nvSpPr>
          <xdr:spPr>
            <a:xfrm>
              <a:off x="9273396" y="6712428"/>
              <a:ext cx="1536580" cy="404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gn="ctr">
                <a:lnSpc>
                  <a:spcPct val="107000"/>
                </a:lnSpc>
                <a:spcAft>
                  <a:spcPts val="800"/>
                </a:spcAft>
                <a:buNone/>
              </a:pPr>
              <a:r>
                <a:rPr lang="es-MX" sz="10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MX" sz="1000" b="0"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EC</a:t>
              </a:r>
              <a:r>
                <a:rPr lang="es-E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Sd</a:t>
              </a:r>
              <a:r>
                <a:rPr lang="es-MX"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s-E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𝑀𝐶𝑆𝐷</a:t>
              </a:r>
              <a:r>
                <a:rPr lang="en-U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E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𝑀𝐹𝑇</a:t>
              </a:r>
              <a:r>
                <a:rPr lang="es-MX"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s-MX"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n-US" sz="1000" kern="100">
                  <a:effectLst/>
                  <a:ea typeface="Calibri" panose="020F0502020204030204" pitchFamily="34" charset="0"/>
                  <a:cs typeface="Times New Roman" panose="02020603050405020304" pitchFamily="18" charset="0"/>
                </a:rPr>
                <a:t>100</a:t>
              </a: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13</xdr:col>
      <xdr:colOff>269575</xdr:colOff>
      <xdr:row>18</xdr:row>
      <xdr:rowOff>530166</xdr:rowOff>
    </xdr:from>
    <xdr:to>
      <xdr:col>16</xdr:col>
      <xdr:colOff>395377</xdr:colOff>
      <xdr:row>19</xdr:row>
      <xdr:rowOff>510609</xdr:rowOff>
    </xdr:to>
    <xdr:sp macro="" textlink="">
      <xdr:nvSpPr>
        <xdr:cNvPr id="7" name="Cuadro de texto 23">
          <a:extLst>
            <a:ext uri="{FF2B5EF4-FFF2-40B4-BE49-F238E27FC236}">
              <a16:creationId xmlns:a16="http://schemas.microsoft.com/office/drawing/2014/main" id="{9C1C5105-0222-4DA3-999D-11E44033D058}"/>
            </a:ext>
          </a:extLst>
        </xdr:cNvPr>
        <xdr:cNvSpPr txBox="1"/>
      </xdr:nvSpPr>
      <xdr:spPr>
        <a:xfrm>
          <a:off x="9093679" y="7188680"/>
          <a:ext cx="2201533" cy="780184"/>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7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ECSd.-</a:t>
          </a:r>
          <a:r>
            <a:rPr lang="es-MX" sz="700" kern="100">
              <a:effectLst/>
              <a:latin typeface="Noto Sans" panose="020B0502040504020204" pitchFamily="34" charset="0"/>
              <a:ea typeface="Calibri" panose="020F0502020204030204" pitchFamily="34" charset="0"/>
              <a:cs typeface="Times New Roman" panose="02020603050405020304" pitchFamily="18" charset="0"/>
            </a:rPr>
            <a:t> Eficiencia</a:t>
          </a:r>
          <a:r>
            <a:rPr lang="es-MX" sz="700" kern="100" baseline="0">
              <a:effectLst/>
              <a:latin typeface="Noto Sans" panose="020B0502040504020204" pitchFamily="34" charset="0"/>
              <a:ea typeface="Calibri" panose="020F0502020204030204" pitchFamily="34" charset="0"/>
              <a:cs typeface="Times New Roman" panose="02020603050405020304" pitchFamily="18" charset="0"/>
            </a:rPr>
            <a:t> comercial servicio doméstico.</a:t>
          </a:r>
          <a:endParaRPr lang="es-MX" sz="700" kern="100">
            <a:effectLst/>
            <a:latin typeface="Noto Sans" panose="020B050204050402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700" b="1" kern="100">
              <a:effectLst/>
              <a:latin typeface="Noto Sans" panose="020B0502040504020204" pitchFamily="34" charset="0"/>
              <a:ea typeface="Calibri" panose="020F0502020204030204" pitchFamily="34" charset="0"/>
              <a:cs typeface="Times New Roman" panose="02020603050405020304" pitchFamily="18" charset="0"/>
            </a:rPr>
            <a:t>MCSD.-</a:t>
          </a:r>
          <a:r>
            <a:rPr lang="es-MX" sz="700" kern="100">
              <a:effectLst/>
              <a:latin typeface="Noto Sans" panose="020B0502040504020204" pitchFamily="34" charset="0"/>
              <a:ea typeface="Calibri" panose="020F0502020204030204" pitchFamily="34" charset="0"/>
              <a:cs typeface="Times New Roman" panose="02020603050405020304" pitchFamily="18" charset="0"/>
            </a:rPr>
            <a:t> Monto cobrado</a:t>
          </a:r>
          <a:r>
            <a:rPr lang="es-MX" sz="700" kern="100" baseline="0">
              <a:effectLst/>
              <a:latin typeface="Noto Sans" panose="020B0502040504020204" pitchFamily="34" charset="0"/>
              <a:ea typeface="Calibri" panose="020F0502020204030204" pitchFamily="34" charset="0"/>
              <a:cs typeface="Times New Roman" panose="02020603050405020304" pitchFamily="18" charset="0"/>
            </a:rPr>
            <a:t> servicio doméstico</a:t>
          </a:r>
          <a:endParaRPr lang="es-ES" sz="700" kern="100">
            <a:effectLst/>
            <a:latin typeface="Noto Sans" panose="020B0502040504020204" pitchFamily="34" charset="0"/>
            <a:ea typeface="Calibri" panose="020F0502020204030204" pitchFamily="34" charset="0"/>
            <a:cs typeface="Times New Roman" panose="02020603050405020304" pitchFamily="18" charset="0"/>
          </a:endParaRPr>
        </a:p>
        <a:p>
          <a:pPr marL="0" marR="0">
            <a:lnSpc>
              <a:spcPct val="107000"/>
            </a:lnSpc>
            <a:spcAft>
              <a:spcPts val="800"/>
            </a:spcAft>
          </a:pPr>
          <a:r>
            <a:rPr lang="en-US" sz="700" b="1" kern="100">
              <a:effectLst/>
              <a:latin typeface="Noto Sans" panose="020B0502040504020204" pitchFamily="34" charset="0"/>
              <a:ea typeface="Calibri" panose="020F0502020204030204" pitchFamily="34" charset="0"/>
              <a:cs typeface="Times New Roman" panose="02020603050405020304" pitchFamily="18" charset="0"/>
            </a:rPr>
            <a:t>MFT-</a:t>
          </a:r>
          <a:r>
            <a:rPr lang="es-MX" sz="1100" b="1" kern="100">
              <a:effectLst/>
              <a:latin typeface="Calibri" panose="020F0502020204030204" pitchFamily="34" charset="0"/>
              <a:ea typeface="Calibri" panose="020F0502020204030204" pitchFamily="34" charset="0"/>
              <a:cs typeface="Times New Roman" panose="02020603050405020304" pitchFamily="18" charset="0"/>
            </a:rPr>
            <a:t> </a:t>
          </a:r>
          <a:r>
            <a:rPr lang="es-MX" sz="700" kern="100">
              <a:effectLst/>
              <a:latin typeface="Calibri" panose="020F0502020204030204" pitchFamily="34" charset="0"/>
              <a:ea typeface="Calibri" panose="020F0502020204030204" pitchFamily="34" charset="0"/>
              <a:cs typeface="Times New Roman" panose="02020603050405020304" pitchFamily="18" charset="0"/>
            </a:rPr>
            <a:t>Monto facturado</a:t>
          </a:r>
          <a:r>
            <a:rPr lang="es-MX" sz="700" kern="100" baseline="0">
              <a:effectLst/>
              <a:latin typeface="Calibri" panose="020F0502020204030204" pitchFamily="34" charset="0"/>
              <a:ea typeface="Calibri" panose="020F0502020204030204" pitchFamily="34" charset="0"/>
              <a:cs typeface="Times New Roman" panose="02020603050405020304" pitchFamily="18" charset="0"/>
            </a:rPr>
            <a:t> del trimestre.</a:t>
          </a:r>
          <a:endParaRPr lang="en-US" sz="7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119063</xdr:colOff>
      <xdr:row>0</xdr:row>
      <xdr:rowOff>154781</xdr:rowOff>
    </xdr:from>
    <xdr:to>
      <xdr:col>16</xdr:col>
      <xdr:colOff>702469</xdr:colOff>
      <xdr:row>0</xdr:row>
      <xdr:rowOff>792956</xdr:rowOff>
    </xdr:to>
    <xdr:sp macro="" textlink="">
      <xdr:nvSpPr>
        <xdr:cNvPr id="2" name="CuadroTexto 1">
          <a:extLst>
            <a:ext uri="{FF2B5EF4-FFF2-40B4-BE49-F238E27FC236}">
              <a16:creationId xmlns:a16="http://schemas.microsoft.com/office/drawing/2014/main" id="{4FD44ABC-0AD8-4934-9D66-7D42E9B24BC3}"/>
            </a:ext>
          </a:extLst>
        </xdr:cNvPr>
        <xdr:cNvSpPr txBox="1"/>
      </xdr:nvSpPr>
      <xdr:spPr>
        <a:xfrm>
          <a:off x="10513219" y="154781"/>
          <a:ext cx="45720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editAs="oneCell">
    <xdr:from>
      <xdr:col>0</xdr:col>
      <xdr:colOff>1714500</xdr:colOff>
      <xdr:row>0</xdr:row>
      <xdr:rowOff>0</xdr:rowOff>
    </xdr:from>
    <xdr:to>
      <xdr:col>3</xdr:col>
      <xdr:colOff>266305</xdr:colOff>
      <xdr:row>0</xdr:row>
      <xdr:rowOff>733425</xdr:rowOff>
    </xdr:to>
    <xdr:pic>
      <xdr:nvPicPr>
        <xdr:cNvPr id="3" name="Imagen 2">
          <a:extLst>
            <a:ext uri="{FF2B5EF4-FFF2-40B4-BE49-F238E27FC236}">
              <a16:creationId xmlns:a16="http://schemas.microsoft.com/office/drawing/2014/main" id="{99B9995A-3F1F-44D1-B176-40A5050019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0" y="0"/>
          <a:ext cx="2218930" cy="733425"/>
        </a:xfrm>
        <a:prstGeom prst="rect">
          <a:avLst/>
        </a:prstGeom>
      </xdr:spPr>
    </xdr:pic>
    <xdr:clientData/>
  </xdr:twoCellAnchor>
  <xdr:twoCellAnchor>
    <xdr:from>
      <xdr:col>13</xdr:col>
      <xdr:colOff>583406</xdr:colOff>
      <xdr:row>14</xdr:row>
      <xdr:rowOff>238126</xdr:rowOff>
    </xdr:from>
    <xdr:to>
      <xdr:col>16</xdr:col>
      <xdr:colOff>678656</xdr:colOff>
      <xdr:row>14</xdr:row>
      <xdr:rowOff>964406</xdr:rowOff>
    </xdr:to>
    <xdr:sp macro="" textlink="">
      <xdr:nvSpPr>
        <xdr:cNvPr id="4" name="Cuadro de texto 23">
          <a:extLst>
            <a:ext uri="{FF2B5EF4-FFF2-40B4-BE49-F238E27FC236}">
              <a16:creationId xmlns:a16="http://schemas.microsoft.com/office/drawing/2014/main" id="{A43E9E22-6005-43DC-9245-C1D7A0C2CF01}"/>
            </a:ext>
          </a:extLst>
        </xdr:cNvPr>
        <xdr:cNvSpPr txBox="1"/>
      </xdr:nvSpPr>
      <xdr:spPr>
        <a:xfrm>
          <a:off x="11739562" y="5643564"/>
          <a:ext cx="3321844" cy="72628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9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NTR.-</a:t>
          </a:r>
          <a:r>
            <a:rPr lang="es-MX" sz="900" kern="100">
              <a:effectLst/>
              <a:latin typeface="Noto Sans" panose="020B0502040504020204" pitchFamily="34" charset="0"/>
              <a:ea typeface="Calibri" panose="020F0502020204030204" pitchFamily="34" charset="0"/>
              <a:cs typeface="Times New Roman" panose="02020603050405020304" pitchFamily="18" charset="0"/>
            </a:rPr>
            <a:t> </a:t>
          </a:r>
          <a:r>
            <a:rPr lang="es-ES" sz="900" kern="100">
              <a:effectLst/>
              <a:latin typeface="Noto Sans" panose="020B0502040504020204" pitchFamily="34" charset="0"/>
              <a:ea typeface="Calibri" panose="020F0502020204030204" pitchFamily="34" charset="0"/>
              <a:cs typeface="Times New Roman" panose="02020603050405020304" pitchFamily="18" charset="0"/>
            </a:rPr>
            <a:t>Tomas</a:t>
          </a:r>
          <a:r>
            <a:rPr lang="es-ES" sz="900" kern="100" baseline="0">
              <a:effectLst/>
              <a:latin typeface="Noto Sans" panose="020B0502040504020204" pitchFamily="34" charset="0"/>
              <a:ea typeface="Calibri" panose="020F0502020204030204" pitchFamily="34" charset="0"/>
              <a:cs typeface="Times New Roman" panose="02020603050405020304" pitchFamily="18" charset="0"/>
            </a:rPr>
            <a:t> rehabilitadas por cada mil tomas.</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Tr.-</a:t>
          </a:r>
          <a:r>
            <a:rPr lang="es-MX" sz="900" kern="100">
              <a:effectLst/>
              <a:latin typeface="Noto Sans" panose="020B0502040504020204" pitchFamily="34" charset="0"/>
              <a:ea typeface="Calibri" panose="020F0502020204030204" pitchFamily="34" charset="0"/>
              <a:cs typeface="Times New Roman" panose="02020603050405020304" pitchFamily="18" charset="0"/>
            </a:rPr>
            <a:t> </a:t>
          </a:r>
          <a:r>
            <a:rPr lang="es-ES" sz="900" kern="100">
              <a:effectLst/>
              <a:latin typeface="Noto Sans" panose="020B0502040504020204" pitchFamily="34" charset="0"/>
              <a:ea typeface="Calibri" panose="020F0502020204030204" pitchFamily="34" charset="0"/>
              <a:cs typeface="Times New Roman" panose="02020603050405020304" pitchFamily="18" charset="0"/>
            </a:rPr>
            <a:t>Tomas rehabilitadas.</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NtR.-</a:t>
          </a:r>
          <a:r>
            <a:rPr lang="es-MX" sz="900" kern="100">
              <a:effectLst/>
              <a:latin typeface="Noto Sans" panose="020B0502040504020204" pitchFamily="34" charset="0"/>
              <a:ea typeface="Calibri" panose="020F0502020204030204" pitchFamily="34" charset="0"/>
              <a:cs typeface="Times New Roman" panose="02020603050405020304" pitchFamily="18" charset="0"/>
            </a:rPr>
            <a:t> Número de tomas registradas.</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14</xdr:col>
      <xdr:colOff>11906</xdr:colOff>
      <xdr:row>13</xdr:row>
      <xdr:rowOff>154781</xdr:rowOff>
    </xdr:from>
    <xdr:to>
      <xdr:col>15</xdr:col>
      <xdr:colOff>550333</xdr:colOff>
      <xdr:row>14</xdr:row>
      <xdr:rowOff>349250</xdr:rowOff>
    </xdr:to>
    <mc:AlternateContent xmlns:mc="http://schemas.openxmlformats.org/markup-compatibility/2006" xmlns:a14="http://schemas.microsoft.com/office/drawing/2010/main">
      <mc:Choice Requires="a14">
        <xdr:sp macro="" textlink="">
          <xdr:nvSpPr>
            <xdr:cNvPr id="5" name="Cuadro de texto 82490981">
              <a:extLst>
                <a:ext uri="{FF2B5EF4-FFF2-40B4-BE49-F238E27FC236}">
                  <a16:creationId xmlns:a16="http://schemas.microsoft.com/office/drawing/2014/main" id="{3DAF8C73-AF3B-44DC-8E06-2D49737B2E05}"/>
                </a:ext>
              </a:extLst>
            </xdr:cNvPr>
            <xdr:cNvSpPr txBox="1"/>
          </xdr:nvSpPr>
          <xdr:spPr>
            <a:xfrm>
              <a:off x="12531989" y="5330031"/>
              <a:ext cx="1565011" cy="437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gn="ctr">
                <a:lnSpc>
                  <a:spcPct val="107000"/>
                </a:lnSpc>
                <a:spcAft>
                  <a:spcPts val="800"/>
                </a:spcAft>
                <a:buNone/>
              </a:pPr>
              <a:r>
                <a:rPr lang="es-MX" sz="1100" kern="100">
                  <a:solidFill>
                    <a:srgbClr val="000000"/>
                  </a:solidFill>
                  <a:effectLst/>
                  <a:ea typeface="Calibri" panose="020F0502020204030204" pitchFamily="34" charset="0"/>
                  <a:cs typeface="Noto Sans" panose="020B0502040504020204" pitchFamily="34" charset="0"/>
                </a:rPr>
                <a:t>NTR</a:t>
              </a:r>
              <a14:m>
                <m:oMath xmlns:m="http://schemas.openxmlformats.org/officeDocument/2006/math">
                  <m:r>
                    <a:rPr lang="es-MX" sz="11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11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ES" sz="11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𝑇𝑟</m:t>
                      </m:r>
                      <m:r>
                        <a:rPr lang="es-ES" sz="11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∗1000</m:t>
                      </m:r>
                    </m:num>
                    <m:den>
                      <m:r>
                        <a:rPr lang="es-ES" sz="11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𝑁𝑡𝑅</m:t>
                      </m:r>
                    </m:den>
                  </m:f>
                  <m:r>
                    <a:rPr lang="es-MX" sz="11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5" name="Cuadro de texto 82490981">
              <a:extLst>
                <a:ext uri="{FF2B5EF4-FFF2-40B4-BE49-F238E27FC236}">
                  <a16:creationId xmlns:a16="http://schemas.microsoft.com/office/drawing/2014/main" id="{3DAF8C73-AF3B-44DC-8E06-2D49737B2E05}"/>
                </a:ext>
              </a:extLst>
            </xdr:cNvPr>
            <xdr:cNvSpPr txBox="1"/>
          </xdr:nvSpPr>
          <xdr:spPr>
            <a:xfrm>
              <a:off x="12531989" y="5330031"/>
              <a:ext cx="1565011" cy="437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gn="ctr">
                <a:lnSpc>
                  <a:spcPct val="107000"/>
                </a:lnSpc>
                <a:spcAft>
                  <a:spcPts val="800"/>
                </a:spcAft>
                <a:buNone/>
              </a:pPr>
              <a:r>
                <a:rPr lang="es-MX" sz="1100" kern="100">
                  <a:solidFill>
                    <a:srgbClr val="000000"/>
                  </a:solidFill>
                  <a:effectLst/>
                  <a:ea typeface="Calibri" panose="020F0502020204030204" pitchFamily="34" charset="0"/>
                  <a:cs typeface="Noto Sans" panose="020B0502040504020204" pitchFamily="34" charset="0"/>
                </a:rPr>
                <a:t>NTR</a:t>
              </a:r>
              <a:r>
                <a:rPr lang="es-MX" sz="11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s-ES" sz="11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n-US" sz="11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ES" sz="11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𝑇𝑟 ∗1000</a:t>
              </a:r>
              <a:r>
                <a:rPr lang="en-US" sz="11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ES" sz="11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𝑁𝑡𝑅</a:t>
              </a:r>
              <a:r>
                <a:rPr lang="es-MX" sz="11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s-MX" sz="11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endParaRPr lang="en-US" sz="11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xdr:from>
      <xdr:col>11</xdr:col>
      <xdr:colOff>535781</xdr:colOff>
      <xdr:row>0</xdr:row>
      <xdr:rowOff>107156</xdr:rowOff>
    </xdr:from>
    <xdr:to>
      <xdr:col>16</xdr:col>
      <xdr:colOff>489478</xdr:colOff>
      <xdr:row>0</xdr:row>
      <xdr:rowOff>745331</xdr:rowOff>
    </xdr:to>
    <xdr:sp macro="" textlink="">
      <xdr:nvSpPr>
        <xdr:cNvPr id="2" name="CuadroTexto 1">
          <a:extLst>
            <a:ext uri="{FF2B5EF4-FFF2-40B4-BE49-F238E27FC236}">
              <a16:creationId xmlns:a16="http://schemas.microsoft.com/office/drawing/2014/main" id="{7AA5E2B8-0B25-4A0F-A374-0C69B0CB5E87}"/>
            </a:ext>
          </a:extLst>
        </xdr:cNvPr>
        <xdr:cNvSpPr txBox="1"/>
      </xdr:nvSpPr>
      <xdr:spPr>
        <a:xfrm>
          <a:off x="10429875" y="107156"/>
          <a:ext cx="4573322"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editAs="oneCell">
    <xdr:from>
      <xdr:col>0</xdr:col>
      <xdr:colOff>1762125</xdr:colOff>
      <xdr:row>0</xdr:row>
      <xdr:rowOff>23812</xdr:rowOff>
    </xdr:from>
    <xdr:to>
      <xdr:col>3</xdr:col>
      <xdr:colOff>198836</xdr:colOff>
      <xdr:row>0</xdr:row>
      <xdr:rowOff>757237</xdr:rowOff>
    </xdr:to>
    <xdr:pic>
      <xdr:nvPicPr>
        <xdr:cNvPr id="3" name="Imagen 2">
          <a:extLst>
            <a:ext uri="{FF2B5EF4-FFF2-40B4-BE49-F238E27FC236}">
              <a16:creationId xmlns:a16="http://schemas.microsoft.com/office/drawing/2014/main" id="{49018B26-9AC8-4164-960F-06EA0D0795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62125" y="23812"/>
          <a:ext cx="2234805" cy="733425"/>
        </a:xfrm>
        <a:prstGeom prst="rect">
          <a:avLst/>
        </a:prstGeom>
      </xdr:spPr>
    </xdr:pic>
    <xdr:clientData/>
  </xdr:twoCellAnchor>
  <xdr:twoCellAnchor>
    <xdr:from>
      <xdr:col>13</xdr:col>
      <xdr:colOff>995363</xdr:colOff>
      <xdr:row>13</xdr:row>
      <xdr:rowOff>307180</xdr:rowOff>
    </xdr:from>
    <xdr:to>
      <xdr:col>16</xdr:col>
      <xdr:colOff>257175</xdr:colOff>
      <xdr:row>15</xdr:row>
      <xdr:rowOff>190500</xdr:rowOff>
    </xdr:to>
    <xdr:sp macro="" textlink="">
      <xdr:nvSpPr>
        <xdr:cNvPr id="4" name="Cuadro de texto 23">
          <a:extLst>
            <a:ext uri="{FF2B5EF4-FFF2-40B4-BE49-F238E27FC236}">
              <a16:creationId xmlns:a16="http://schemas.microsoft.com/office/drawing/2014/main" id="{E3E64DA8-1702-D01D-8C07-C1C93CEA09A5}"/>
            </a:ext>
          </a:extLst>
        </xdr:cNvPr>
        <xdr:cNvSpPr txBox="1"/>
      </xdr:nvSpPr>
      <xdr:spPr>
        <a:xfrm>
          <a:off x="12644438" y="4622005"/>
          <a:ext cx="2490787" cy="100727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8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8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8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800" b="1" kern="100">
              <a:effectLst/>
              <a:latin typeface="Noto Sans" panose="020B0502040504020204" pitchFamily="34" charset="0"/>
              <a:ea typeface="Calibri" panose="020F0502020204030204" pitchFamily="34" charset="0"/>
              <a:cs typeface="Times New Roman" panose="02020603050405020304" pitchFamily="18" charset="0"/>
            </a:rPr>
            <a:t>NDF.-</a:t>
          </a:r>
          <a:r>
            <a:rPr lang="es-MX" sz="800" kern="100">
              <a:effectLst/>
              <a:latin typeface="Noto Sans" panose="020B0502040504020204" pitchFamily="34" charset="0"/>
              <a:ea typeface="Calibri" panose="020F0502020204030204" pitchFamily="34" charset="0"/>
              <a:cs typeface="Times New Roman" panose="02020603050405020304" pitchFamily="18" charset="0"/>
            </a:rPr>
            <a:t> Número de diagnósticos para detectar falla a o anomalías</a:t>
          </a:r>
          <a:r>
            <a:rPr lang="es-MX" sz="800" kern="100" baseline="0">
              <a:effectLst/>
              <a:latin typeface="Noto Sans" panose="020B0502040504020204" pitchFamily="34" charset="0"/>
              <a:ea typeface="Calibri" panose="020F0502020204030204" pitchFamily="34" charset="0"/>
              <a:cs typeface="Times New Roman" panose="02020603050405020304" pitchFamily="18" charset="0"/>
            </a:rPr>
            <a:t> por cada mil tomas.</a:t>
          </a:r>
          <a:endParaRPr lang="en-US" sz="8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800" b="1" kern="100">
              <a:effectLst/>
              <a:latin typeface="Noto Sans" panose="020B0502040504020204" pitchFamily="34" charset="0"/>
              <a:ea typeface="Calibri" panose="020F0502020204030204" pitchFamily="34" charset="0"/>
              <a:cs typeface="Times New Roman" panose="02020603050405020304" pitchFamily="18" charset="0"/>
            </a:rPr>
            <a:t>Dx.-</a:t>
          </a:r>
          <a:r>
            <a:rPr lang="es-MX" sz="800" kern="100">
              <a:effectLst/>
              <a:latin typeface="Noto Sans" panose="020B0502040504020204" pitchFamily="34" charset="0"/>
              <a:ea typeface="Calibri" panose="020F0502020204030204" pitchFamily="34" charset="0"/>
              <a:cs typeface="Times New Roman" panose="02020603050405020304" pitchFamily="18" charset="0"/>
            </a:rPr>
            <a:t> Número de </a:t>
          </a:r>
          <a:r>
            <a:rPr lang="es-ES" sz="800" kern="100">
              <a:effectLst/>
              <a:latin typeface="Noto Sans" panose="020B0502040504020204" pitchFamily="34" charset="0"/>
              <a:ea typeface="Calibri" panose="020F0502020204030204" pitchFamily="34" charset="0"/>
              <a:cs typeface="Times New Roman" panose="02020603050405020304" pitchFamily="18" charset="0"/>
            </a:rPr>
            <a:t>diagnósticos.</a:t>
          </a:r>
          <a:endParaRPr lang="en-US" sz="8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800" b="1" kern="100">
              <a:effectLst/>
              <a:latin typeface="Noto Sans" panose="020B0502040504020204" pitchFamily="34" charset="0"/>
              <a:ea typeface="Calibri" panose="020F0502020204030204" pitchFamily="34" charset="0"/>
              <a:cs typeface="Times New Roman" panose="02020603050405020304" pitchFamily="18" charset="0"/>
            </a:rPr>
            <a:t>NtR.-</a:t>
          </a:r>
          <a:r>
            <a:rPr lang="es-MX" sz="800" kern="100">
              <a:effectLst/>
              <a:latin typeface="Noto Sans" panose="020B0502040504020204" pitchFamily="34" charset="0"/>
              <a:ea typeface="Calibri" panose="020F0502020204030204" pitchFamily="34" charset="0"/>
              <a:cs typeface="Times New Roman" panose="02020603050405020304" pitchFamily="18" charset="0"/>
            </a:rPr>
            <a:t> Número </a:t>
          </a:r>
          <a:r>
            <a:rPr lang="es-ES" sz="800" kern="100">
              <a:effectLst/>
              <a:latin typeface="Noto Sans" panose="020B0502040504020204" pitchFamily="34" charset="0"/>
              <a:ea typeface="Calibri" panose="020F0502020204030204" pitchFamily="34" charset="0"/>
              <a:cs typeface="Times New Roman" panose="02020603050405020304" pitchFamily="18" charset="0"/>
            </a:rPr>
            <a:t>de tomas</a:t>
          </a:r>
          <a:r>
            <a:rPr lang="es-ES" sz="800" kern="100" baseline="0">
              <a:effectLst/>
              <a:latin typeface="Noto Sans" panose="020B0502040504020204" pitchFamily="34" charset="0"/>
              <a:ea typeface="Calibri" panose="020F0502020204030204" pitchFamily="34" charset="0"/>
              <a:cs typeface="Times New Roman" panose="02020603050405020304" pitchFamily="18" charset="0"/>
            </a:rPr>
            <a:t> registradas.</a:t>
          </a:r>
          <a:endParaRPr lang="en-US" sz="8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14</xdr:col>
      <xdr:colOff>461961</xdr:colOff>
      <xdr:row>13</xdr:row>
      <xdr:rowOff>9525</xdr:rowOff>
    </xdr:from>
    <xdr:to>
      <xdr:col>15</xdr:col>
      <xdr:colOff>771524</xdr:colOff>
      <xdr:row>13</xdr:row>
      <xdr:rowOff>385762</xdr:rowOff>
    </xdr:to>
    <mc:AlternateContent xmlns:mc="http://schemas.openxmlformats.org/markup-compatibility/2006" xmlns:a14="http://schemas.microsoft.com/office/drawing/2010/main">
      <mc:Choice Requires="a14">
        <xdr:sp macro="" textlink="">
          <xdr:nvSpPr>
            <xdr:cNvPr id="5" name="Cuadro de texto 852225126">
              <a:extLst>
                <a:ext uri="{FF2B5EF4-FFF2-40B4-BE49-F238E27FC236}">
                  <a16:creationId xmlns:a16="http://schemas.microsoft.com/office/drawing/2014/main" id="{5974D2FC-839C-DEBD-763E-0B111E6CEA89}"/>
                </a:ext>
              </a:extLst>
            </xdr:cNvPr>
            <xdr:cNvSpPr txBox="1"/>
          </xdr:nvSpPr>
          <xdr:spPr>
            <a:xfrm>
              <a:off x="13177836" y="4324350"/>
              <a:ext cx="1338263" cy="3762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1000" b="1" i="0"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NDF</a:t>
              </a:r>
              <a14:m>
                <m:oMath xmlns:m="http://schemas.openxmlformats.org/officeDocument/2006/math">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ES" sz="10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𝐷𝑥</m:t>
                      </m:r>
                      <m:r>
                        <a:rPr lang="es-ES" sz="10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∗1000</m:t>
                      </m:r>
                    </m:num>
                    <m:den>
                      <m:r>
                        <a:rPr lang="es-ES" sz="10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𝑁𝑡𝑅</m:t>
                      </m:r>
                    </m:den>
                  </m:f>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oMath>
              </a14:m>
              <a:endParaRPr lang="en-US" sz="10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5" name="Cuadro de texto 852225126">
              <a:extLst>
                <a:ext uri="{FF2B5EF4-FFF2-40B4-BE49-F238E27FC236}">
                  <a16:creationId xmlns:a16="http://schemas.microsoft.com/office/drawing/2014/main" id="{5974D2FC-839C-DEBD-763E-0B111E6CEA89}"/>
                </a:ext>
              </a:extLst>
            </xdr:cNvPr>
            <xdr:cNvSpPr txBox="1"/>
          </xdr:nvSpPr>
          <xdr:spPr>
            <a:xfrm>
              <a:off x="13177836" y="4324350"/>
              <a:ext cx="1338263" cy="3762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1000" b="1" i="0"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NDF</a:t>
              </a:r>
              <a:r>
                <a:rPr lang="es-MX"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s-E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n-U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E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𝐷𝑥 ∗1000</a:t>
              </a:r>
              <a:r>
                <a:rPr lang="en-U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E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𝑁𝑡𝑅</a:t>
              </a:r>
              <a:r>
                <a:rPr lang="es-MX"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s-MX"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endParaRPr lang="en-US" sz="10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154781</xdr:colOff>
      <xdr:row>0</xdr:row>
      <xdr:rowOff>166687</xdr:rowOff>
    </xdr:from>
    <xdr:to>
      <xdr:col>16</xdr:col>
      <xdr:colOff>739509</xdr:colOff>
      <xdr:row>0</xdr:row>
      <xdr:rowOff>804862</xdr:rowOff>
    </xdr:to>
    <xdr:sp macro="" textlink="">
      <xdr:nvSpPr>
        <xdr:cNvPr id="2" name="CuadroTexto 1">
          <a:extLst>
            <a:ext uri="{FF2B5EF4-FFF2-40B4-BE49-F238E27FC236}">
              <a16:creationId xmlns:a16="http://schemas.microsoft.com/office/drawing/2014/main" id="{36BC3BE4-4D8D-4DCE-A307-78D0FF56CECC}"/>
            </a:ext>
          </a:extLst>
        </xdr:cNvPr>
        <xdr:cNvSpPr txBox="1"/>
      </xdr:nvSpPr>
      <xdr:spPr>
        <a:xfrm>
          <a:off x="10679906" y="166687"/>
          <a:ext cx="4573322"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000">
              <a:solidFill>
                <a:schemeClr val="dk1"/>
              </a:solidFill>
              <a:effectLst/>
              <a:latin typeface="Noto Sans" panose="020B0502040504020204" pitchFamily="34" charset="0"/>
              <a:ea typeface="Noto Sans" panose="020B0502040504020204" pitchFamily="34" charset="0"/>
              <a:cs typeface="Noto Sans" panose="020B0502040504020204" pitchFamily="34" charset="0"/>
            </a:rPr>
            <a:t>Organismo Intermunicipal de Agua Potable, Alcantarillado, Saneamiento y Servicios Conexos de los Municipios de Cerro de San Pedro, San Luis Potosí y Soledad de Graciano Sánchez, INTERAPAS</a:t>
          </a:r>
          <a:endParaRPr lang="en-US" sz="1000">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a:p>
          <a:endParaRPr lang="en-US" sz="1100"/>
        </a:p>
      </xdr:txBody>
    </xdr:sp>
    <xdr:clientData/>
  </xdr:twoCellAnchor>
  <xdr:twoCellAnchor editAs="oneCell">
    <xdr:from>
      <xdr:col>0</xdr:col>
      <xdr:colOff>1178719</xdr:colOff>
      <xdr:row>0</xdr:row>
      <xdr:rowOff>71438</xdr:rowOff>
    </xdr:from>
    <xdr:to>
      <xdr:col>2</xdr:col>
      <xdr:colOff>544118</xdr:colOff>
      <xdr:row>0</xdr:row>
      <xdr:rowOff>804863</xdr:rowOff>
    </xdr:to>
    <xdr:pic>
      <xdr:nvPicPr>
        <xdr:cNvPr id="3" name="Imagen 2">
          <a:extLst>
            <a:ext uri="{FF2B5EF4-FFF2-40B4-BE49-F238E27FC236}">
              <a16:creationId xmlns:a16="http://schemas.microsoft.com/office/drawing/2014/main" id="{801298B6-2045-48EE-AEFA-4AEC7C83EB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8719" y="71438"/>
          <a:ext cx="2234805" cy="733425"/>
        </a:xfrm>
        <a:prstGeom prst="rect">
          <a:avLst/>
        </a:prstGeom>
      </xdr:spPr>
    </xdr:pic>
    <xdr:clientData/>
  </xdr:twoCellAnchor>
  <xdr:twoCellAnchor>
    <xdr:from>
      <xdr:col>14</xdr:col>
      <xdr:colOff>464344</xdr:colOff>
      <xdr:row>13</xdr:row>
      <xdr:rowOff>35719</xdr:rowOff>
    </xdr:from>
    <xdr:to>
      <xdr:col>15</xdr:col>
      <xdr:colOff>973667</xdr:colOff>
      <xdr:row>13</xdr:row>
      <xdr:rowOff>369093</xdr:rowOff>
    </xdr:to>
    <mc:AlternateContent xmlns:mc="http://schemas.openxmlformats.org/markup-compatibility/2006" xmlns:a14="http://schemas.microsoft.com/office/drawing/2010/main">
      <mc:Choice Requires="a14">
        <xdr:sp macro="" textlink="">
          <xdr:nvSpPr>
            <xdr:cNvPr id="4" name="Cuadro de texto 1217952927">
              <a:extLst>
                <a:ext uri="{FF2B5EF4-FFF2-40B4-BE49-F238E27FC236}">
                  <a16:creationId xmlns:a16="http://schemas.microsoft.com/office/drawing/2014/main" id="{E9ED9D57-0D3C-BCE4-E5F0-949C9ACCAAD7}"/>
                </a:ext>
              </a:extLst>
            </xdr:cNvPr>
            <xdr:cNvSpPr txBox="1"/>
          </xdr:nvSpPr>
          <xdr:spPr>
            <a:xfrm>
              <a:off x="13069094" y="5210969"/>
              <a:ext cx="1535906" cy="333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10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14:m>
                <m:oMath xmlns:m="http://schemas.openxmlformats.org/officeDocument/2006/math">
                  <m:r>
                    <a:rPr lang="es-ES" sz="10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𝑁𝑆𝑆</m:t>
                  </m:r>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f>
                    <m:fPr>
                      <m:ctrlPr>
                        <a:rPr lang="en-US"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ctrlPr>
                    </m:fPr>
                    <m:num>
                      <m:r>
                        <a:rPr lang="es-ES" sz="10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𝑁𝑠</m:t>
                      </m:r>
                      <m:r>
                        <a:rPr lang="es-ES" sz="10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 1000</m:t>
                      </m:r>
                    </m:num>
                    <m:den>
                      <m:r>
                        <a:rPr lang="es-ES" sz="1000" b="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𝑁𝑡𝑅</m:t>
                      </m:r>
                    </m:den>
                  </m:f>
                  <m:r>
                    <a:rPr lang="es-MX" sz="1000" i="1"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 </m:t>
                  </m:r>
                  <m:r>
                    <a:rPr lang="es-MX" sz="100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m:t>100</m:t>
                  </m:r>
                </m:oMath>
              </a14:m>
              <a:endParaRPr lang="en-US" sz="10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Choice>
      <mc:Fallback xmlns="">
        <xdr:sp macro="" textlink="">
          <xdr:nvSpPr>
            <xdr:cNvPr id="4" name="Cuadro de texto 1217952927">
              <a:extLst>
                <a:ext uri="{FF2B5EF4-FFF2-40B4-BE49-F238E27FC236}">
                  <a16:creationId xmlns:a16="http://schemas.microsoft.com/office/drawing/2014/main" id="{E9ED9D57-0D3C-BCE4-E5F0-949C9ACCAAD7}"/>
                </a:ext>
              </a:extLst>
            </xdr:cNvPr>
            <xdr:cNvSpPr txBox="1"/>
          </xdr:nvSpPr>
          <xdr:spPr>
            <a:xfrm>
              <a:off x="13069094" y="5210969"/>
              <a:ext cx="1535906" cy="333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marL="0" marR="0">
                <a:lnSpc>
                  <a:spcPct val="107000"/>
                </a:lnSpc>
                <a:spcAft>
                  <a:spcPts val="800"/>
                </a:spcAft>
                <a:buNone/>
              </a:pPr>
              <a:r>
                <a:rPr lang="es-MX" sz="1000" b="1" kern="100">
                  <a:solidFill>
                    <a:srgbClr val="000000"/>
                  </a:solidFill>
                  <a:effectLst/>
                  <a:latin typeface="Noto Sans" panose="020B0502040504020204" pitchFamily="34" charset="0"/>
                  <a:ea typeface="Calibri" panose="020F0502020204030204" pitchFamily="34" charset="0"/>
                  <a:cs typeface="Times New Roman" panose="02020603050405020304" pitchFamily="18" charset="0"/>
                </a:rPr>
                <a:t> </a:t>
              </a:r>
              <a:r>
                <a:rPr lang="es-E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𝑁𝑆𝑆</a:t>
              </a:r>
              <a:r>
                <a:rPr lang="es-MX"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s-E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n-U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E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𝑁𝑠  ∗ 1000</a:t>
              </a:r>
              <a:r>
                <a:rPr lang="en-U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a:t>
              </a:r>
              <a:r>
                <a:rPr lang="es-ES"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𝑁𝑡𝑅</a:t>
              </a:r>
              <a:r>
                <a:rPr lang="es-MX" sz="1000" b="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a:t>
              </a:r>
              <a:r>
                <a:rPr lang="es-MX" sz="1000" i="0" kern="100">
                  <a:solidFill>
                    <a:srgbClr val="000000"/>
                  </a:solidFill>
                  <a:effectLst/>
                  <a:latin typeface="Cambria Math" panose="02040503050406030204" pitchFamily="18" charset="0"/>
                  <a:ea typeface="Calibri" panose="020F0502020204030204" pitchFamily="34" charset="0"/>
                  <a:cs typeface="Noto Sans" panose="020B0502040504020204" pitchFamily="34" charset="0"/>
                </a:rPr>
                <a:t> 100</a:t>
              </a:r>
              <a:endParaRPr lang="en-US" sz="1000" kern="100">
                <a:effectLst/>
                <a:ea typeface="Calibri" panose="020F0502020204030204" pitchFamily="34" charset="0"/>
                <a:cs typeface="Times New Roman" panose="02020603050405020304" pitchFamily="18" charset="0"/>
              </a:endParaRPr>
            </a:p>
            <a:p>
              <a:pPr marL="0" marR="0">
                <a:lnSpc>
                  <a:spcPct val="107000"/>
                </a:lnSpc>
                <a:spcAft>
                  <a:spcPts val="800"/>
                </a:spcAft>
              </a:pPr>
              <a:r>
                <a:rPr lang="es-MX" sz="1100" kern="100">
                  <a:effectLst/>
                  <a:ea typeface="Calibri" panose="020F0502020204030204" pitchFamily="34" charset="0"/>
                  <a:cs typeface="Times New Roman" panose="02020603050405020304" pitchFamily="18" charset="0"/>
                </a:rPr>
                <a:t> </a:t>
              </a:r>
              <a:endParaRPr lang="en-US" sz="1100" kern="100">
                <a:effectLst/>
                <a:ea typeface="Calibri" panose="020F0502020204030204" pitchFamily="34" charset="0"/>
                <a:cs typeface="Times New Roman" panose="02020603050405020304" pitchFamily="18" charset="0"/>
              </a:endParaRPr>
            </a:p>
          </xdr:txBody>
        </xdr:sp>
      </mc:Fallback>
    </mc:AlternateContent>
    <xdr:clientData/>
  </xdr:twoCellAnchor>
  <xdr:twoCellAnchor>
    <xdr:from>
      <xdr:col>13</xdr:col>
      <xdr:colOff>642938</xdr:colOff>
      <xdr:row>13</xdr:row>
      <xdr:rowOff>226220</xdr:rowOff>
    </xdr:from>
    <xdr:to>
      <xdr:col>16</xdr:col>
      <xdr:colOff>381000</xdr:colOff>
      <xdr:row>14</xdr:row>
      <xdr:rowOff>523876</xdr:rowOff>
    </xdr:to>
    <xdr:sp macro="" textlink="">
      <xdr:nvSpPr>
        <xdr:cNvPr id="5" name="Cuadro de texto 23">
          <a:extLst>
            <a:ext uri="{FF2B5EF4-FFF2-40B4-BE49-F238E27FC236}">
              <a16:creationId xmlns:a16="http://schemas.microsoft.com/office/drawing/2014/main" id="{6CC5C8E3-00FB-0568-E6BC-B2CF514CC666}"/>
            </a:ext>
          </a:extLst>
        </xdr:cNvPr>
        <xdr:cNvSpPr txBox="1"/>
      </xdr:nvSpPr>
      <xdr:spPr>
        <a:xfrm>
          <a:off x="11930063" y="5393533"/>
          <a:ext cx="2964656" cy="797718"/>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Variables</a:t>
          </a:r>
          <a:r>
            <a:rPr lang="es-MX" sz="900" kern="100">
              <a:effectLst/>
              <a:latin typeface="Noto Sans" panose="020B0502040504020204" pitchFamily="34" charset="0"/>
              <a:ea typeface="Calibri" panose="020F0502020204030204" pitchFamily="34" charset="0"/>
              <a:cs typeface="Times New Roman" panose="02020603050405020304" pitchFamily="18" charset="0"/>
            </a:rPr>
            <a:t>:</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NSS.-</a:t>
          </a:r>
          <a:r>
            <a:rPr lang="es-MX" sz="900" kern="100">
              <a:effectLst/>
              <a:latin typeface="Noto Sans" panose="020B0502040504020204" pitchFamily="34" charset="0"/>
              <a:ea typeface="Calibri" panose="020F0502020204030204" pitchFamily="34" charset="0"/>
              <a:cs typeface="Times New Roman" panose="02020603050405020304" pitchFamily="18" charset="0"/>
            </a:rPr>
            <a:t> </a:t>
          </a:r>
          <a:r>
            <a:rPr lang="es-ES" sz="900" kern="100">
              <a:effectLst/>
              <a:latin typeface="Noto Sans" panose="020B0502040504020204" pitchFamily="34" charset="0"/>
              <a:ea typeface="Calibri" panose="020F0502020204030204" pitchFamily="34" charset="0"/>
              <a:cs typeface="Times New Roman" panose="02020603050405020304" pitchFamily="18" charset="0"/>
            </a:rPr>
            <a:t>Número</a:t>
          </a:r>
          <a:r>
            <a:rPr lang="es-ES" sz="900" kern="100" baseline="0">
              <a:effectLst/>
              <a:latin typeface="Noto Sans" panose="020B0502040504020204" pitchFamily="34" charset="0"/>
              <a:ea typeface="Calibri" panose="020F0502020204030204" pitchFamily="34" charset="0"/>
              <a:cs typeface="Times New Roman" panose="02020603050405020304" pitchFamily="18" charset="0"/>
            </a:rPr>
            <a:t> de suspensión de servicios por cada mil tomas.</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Ns.-</a:t>
          </a:r>
          <a:r>
            <a:rPr lang="es-MX" sz="900" kern="100">
              <a:effectLst/>
              <a:latin typeface="Noto Sans" panose="020B0502040504020204" pitchFamily="34" charset="0"/>
              <a:ea typeface="Calibri" panose="020F0502020204030204" pitchFamily="34" charset="0"/>
              <a:cs typeface="Times New Roman" panose="02020603050405020304" pitchFamily="18" charset="0"/>
            </a:rPr>
            <a:t> </a:t>
          </a:r>
          <a:r>
            <a:rPr lang="es-ES" sz="900" kern="100">
              <a:effectLst/>
              <a:latin typeface="Noto Sans" panose="020B0502040504020204" pitchFamily="34" charset="0"/>
              <a:ea typeface="Calibri" panose="020F0502020204030204" pitchFamily="34" charset="0"/>
              <a:cs typeface="Times New Roman" panose="02020603050405020304" pitchFamily="18" charset="0"/>
            </a:rPr>
            <a:t>Número de servicios</a:t>
          </a:r>
          <a:r>
            <a:rPr lang="es-ES" sz="900" kern="100" baseline="0">
              <a:effectLst/>
              <a:latin typeface="Noto Sans" panose="020B0502040504020204" pitchFamily="34" charset="0"/>
              <a:ea typeface="Calibri" panose="020F0502020204030204" pitchFamily="34" charset="0"/>
              <a:cs typeface="Times New Roman" panose="02020603050405020304" pitchFamily="18" charset="0"/>
            </a:rPr>
            <a:t> suspendidos.</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0"/>
            </a:spcAft>
            <a:buNone/>
          </a:pPr>
          <a:r>
            <a:rPr lang="es-MX" sz="900" b="1" kern="100">
              <a:effectLst/>
              <a:latin typeface="Noto Sans" panose="020B0502040504020204" pitchFamily="34" charset="0"/>
              <a:ea typeface="Calibri" panose="020F0502020204030204" pitchFamily="34" charset="0"/>
              <a:cs typeface="Times New Roman" panose="02020603050405020304" pitchFamily="18" charset="0"/>
            </a:rPr>
            <a:t>NtR.-</a:t>
          </a:r>
          <a:r>
            <a:rPr lang="es-MX" sz="900" kern="100">
              <a:effectLst/>
              <a:latin typeface="Noto Sans" panose="020B0502040504020204" pitchFamily="34" charset="0"/>
              <a:ea typeface="Calibri" panose="020F0502020204030204" pitchFamily="34" charset="0"/>
              <a:cs typeface="Times New Roman" panose="02020603050405020304" pitchFamily="18" charset="0"/>
            </a:rPr>
            <a:t> Total de tomas registradas.</a:t>
          </a:r>
          <a:endParaRPr lang="en-US" sz="9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buNone/>
          </a:pPr>
          <a:r>
            <a:rPr lang="es-MX" sz="700" kern="100">
              <a:effectLst/>
              <a:latin typeface="Noto Sans" panose="020B050204050402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ts val="1200"/>
            </a:lnSpc>
            <a:spcAft>
              <a:spcPts val="800"/>
            </a:spcAft>
          </a:pPr>
          <a:r>
            <a:rPr lang="es-MX" sz="1100" kern="100">
              <a:effectLst/>
              <a:latin typeface="Calibri" panose="020F0502020204030204" pitchFamily="34" charset="0"/>
              <a:ea typeface="Calibri" panose="020F0502020204030204" pitchFamily="34" charset="0"/>
              <a:cs typeface="Times New Roman" panose="02020603050405020304" pitchFamily="18" charset="0"/>
            </a:rPr>
            <a:t> </a:t>
          </a:r>
          <a:endParaRPr lang="en-US"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C23"/>
  <sheetViews>
    <sheetView topLeftCell="A4" workbookViewId="0">
      <selection activeCell="D14" sqref="D14"/>
    </sheetView>
  </sheetViews>
  <sheetFormatPr baseColWidth="10" defaultRowHeight="15" x14ac:dyDescent="0.25"/>
  <cols>
    <col min="2" max="2" width="23.5703125" customWidth="1"/>
    <col min="3" max="3" width="19.42578125" customWidth="1"/>
  </cols>
  <sheetData>
    <row r="3" spans="2:3" x14ac:dyDescent="0.25">
      <c r="B3" t="s">
        <v>6</v>
      </c>
      <c r="C3" t="s">
        <v>92</v>
      </c>
    </row>
    <row r="4" spans="2:3" x14ac:dyDescent="0.25">
      <c r="B4" t="s">
        <v>44</v>
      </c>
      <c r="C4" t="s">
        <v>93</v>
      </c>
    </row>
    <row r="5" spans="2:3" x14ac:dyDescent="0.25">
      <c r="B5" t="s">
        <v>45</v>
      </c>
      <c r="C5" t="s">
        <v>94</v>
      </c>
    </row>
    <row r="7" spans="2:3" x14ac:dyDescent="0.25">
      <c r="B7" t="s">
        <v>7</v>
      </c>
    </row>
    <row r="8" spans="2:3" x14ac:dyDescent="0.25">
      <c r="B8" t="s">
        <v>46</v>
      </c>
    </row>
    <row r="9" spans="2:3" x14ac:dyDescent="0.25">
      <c r="B9" t="s">
        <v>47</v>
      </c>
    </row>
    <row r="10" spans="2:3" x14ac:dyDescent="0.25">
      <c r="B10" t="s">
        <v>12</v>
      </c>
    </row>
    <row r="11" spans="2:3" x14ac:dyDescent="0.25">
      <c r="B11" t="s">
        <v>48</v>
      </c>
    </row>
    <row r="13" spans="2:3" x14ac:dyDescent="0.25">
      <c r="B13" t="s">
        <v>49</v>
      </c>
    </row>
    <row r="14" spans="2:3" x14ac:dyDescent="0.25">
      <c r="B14" t="s">
        <v>50</v>
      </c>
    </row>
    <row r="15" spans="2:3" x14ac:dyDescent="0.25">
      <c r="B15" t="s">
        <v>51</v>
      </c>
    </row>
    <row r="16" spans="2:3" x14ac:dyDescent="0.25">
      <c r="B16" t="s">
        <v>52</v>
      </c>
    </row>
    <row r="17" spans="2:2" x14ac:dyDescent="0.25">
      <c r="B17" t="s">
        <v>53</v>
      </c>
    </row>
    <row r="18" spans="2:2" x14ac:dyDescent="0.25">
      <c r="B18" t="s">
        <v>54</v>
      </c>
    </row>
    <row r="20" spans="2:2" x14ac:dyDescent="0.25">
      <c r="B20" t="s">
        <v>55</v>
      </c>
    </row>
    <row r="21" spans="2:2" x14ac:dyDescent="0.25">
      <c r="B21" t="s">
        <v>56</v>
      </c>
    </row>
    <row r="22" spans="2:2" x14ac:dyDescent="0.25">
      <c r="B22" t="s">
        <v>57</v>
      </c>
    </row>
    <row r="23" spans="2:2" x14ac:dyDescent="0.25">
      <c r="B23" t="s">
        <v>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sheetPr>
  <dimension ref="A1:Q140"/>
  <sheetViews>
    <sheetView showGridLines="0" zoomScaleNormal="100" zoomScaleSheetLayoutView="100" workbookViewId="0">
      <selection activeCell="O5" sqref="O5:Q5"/>
    </sheetView>
  </sheetViews>
  <sheetFormatPr baseColWidth="10" defaultRowHeight="14.25" x14ac:dyDescent="0.3"/>
  <cols>
    <col min="1" max="1" width="9" style="21" customWidth="1"/>
    <col min="2" max="2" width="14.85546875" style="21" customWidth="1"/>
    <col min="3" max="3" width="3.140625" style="21" customWidth="1"/>
    <col min="4" max="4" width="10.7109375" style="21" customWidth="1"/>
    <col min="5" max="5" width="12" style="21" customWidth="1"/>
    <col min="6" max="6" width="9.42578125" style="21" customWidth="1"/>
    <col min="7" max="7" width="14.5703125" style="21" customWidth="1"/>
    <col min="8" max="10" width="9.42578125" style="21" customWidth="1"/>
    <col min="11" max="11" width="14.140625" style="21" customWidth="1"/>
    <col min="12" max="12" width="12.140625" style="21" customWidth="1"/>
    <col min="13" max="15" width="11.42578125" style="21"/>
    <col min="16" max="16" width="11.85546875" style="21" customWidth="1"/>
    <col min="17" max="16384" width="11.42578125" style="21"/>
  </cols>
  <sheetData>
    <row r="1" spans="1:17" ht="74.099999999999994" customHeight="1" thickBot="1" x14ac:dyDescent="0.35">
      <c r="A1" s="415" t="s">
        <v>124</v>
      </c>
      <c r="B1" s="416"/>
      <c r="C1" s="416"/>
      <c r="D1" s="416"/>
      <c r="E1" s="416"/>
      <c r="F1" s="416"/>
      <c r="G1" s="416"/>
      <c r="H1" s="416"/>
      <c r="I1" s="416"/>
      <c r="J1" s="416"/>
      <c r="K1" s="416"/>
      <c r="L1" s="416"/>
      <c r="M1" s="416"/>
      <c r="N1" s="416"/>
      <c r="O1" s="416"/>
      <c r="P1" s="416"/>
      <c r="Q1" s="417"/>
    </row>
    <row r="2" spans="1:17" ht="18.75" customHeight="1" x14ac:dyDescent="0.3">
      <c r="A2" s="418" t="s">
        <v>119</v>
      </c>
      <c r="B2" s="419"/>
      <c r="C2" s="419"/>
      <c r="D2" s="419"/>
      <c r="E2" s="419"/>
      <c r="F2" s="419"/>
      <c r="G2" s="419"/>
      <c r="H2" s="419"/>
      <c r="I2" s="419"/>
      <c r="J2" s="419"/>
      <c r="K2" s="419"/>
      <c r="L2" s="419"/>
      <c r="M2" s="419"/>
      <c r="N2" s="419"/>
      <c r="O2" s="419"/>
      <c r="P2" s="419"/>
      <c r="Q2" s="420"/>
    </row>
    <row r="3" spans="1:17" ht="27" customHeight="1" x14ac:dyDescent="0.3">
      <c r="A3" s="424" t="s">
        <v>1</v>
      </c>
      <c r="B3" s="425"/>
      <c r="C3" s="425"/>
      <c r="D3" s="425"/>
      <c r="E3" s="425"/>
      <c r="F3" s="425"/>
      <c r="G3" s="425"/>
      <c r="H3" s="425"/>
      <c r="I3" s="425"/>
      <c r="J3" s="425"/>
      <c r="K3" s="425"/>
      <c r="L3" s="425"/>
      <c r="M3" s="425"/>
      <c r="N3" s="425"/>
      <c r="O3" s="425"/>
      <c r="P3" s="425"/>
      <c r="Q3" s="426"/>
    </row>
    <row r="4" spans="1:17" ht="18" customHeight="1" x14ac:dyDescent="0.3">
      <c r="A4" s="424" t="s">
        <v>37</v>
      </c>
      <c r="B4" s="425"/>
      <c r="C4" s="425"/>
      <c r="D4" s="425" t="s">
        <v>113</v>
      </c>
      <c r="E4" s="425"/>
      <c r="F4" s="425"/>
      <c r="G4" s="276" t="s">
        <v>2</v>
      </c>
      <c r="H4" s="276"/>
      <c r="I4" s="276"/>
      <c r="J4" s="276"/>
      <c r="K4" s="276" t="s">
        <v>99</v>
      </c>
      <c r="L4" s="276"/>
      <c r="M4" s="276"/>
      <c r="N4" s="276"/>
      <c r="O4" s="276" t="s">
        <v>189</v>
      </c>
      <c r="P4" s="276"/>
      <c r="Q4" s="277"/>
    </row>
    <row r="5" spans="1:17" s="22" customFormat="1" ht="51" customHeight="1" x14ac:dyDescent="0.3">
      <c r="A5" s="421" t="s">
        <v>122</v>
      </c>
      <c r="B5" s="329"/>
      <c r="C5" s="329"/>
      <c r="D5" s="279" t="s">
        <v>190</v>
      </c>
      <c r="E5" s="279"/>
      <c r="F5" s="279"/>
      <c r="G5" s="329" t="s">
        <v>191</v>
      </c>
      <c r="H5" s="329"/>
      <c r="I5" s="329"/>
      <c r="J5" s="329"/>
      <c r="K5" s="329" t="s">
        <v>192</v>
      </c>
      <c r="L5" s="329"/>
      <c r="M5" s="329"/>
      <c r="N5" s="329"/>
      <c r="O5" s="422">
        <f>+L61+L91+L113</f>
        <v>82649009.390000001</v>
      </c>
      <c r="P5" s="422"/>
      <c r="Q5" s="423"/>
    </row>
    <row r="6" spans="1:17" ht="17.25" customHeight="1" x14ac:dyDescent="0.3">
      <c r="A6" s="385" t="s">
        <v>3</v>
      </c>
      <c r="B6" s="386"/>
      <c r="C6" s="386"/>
      <c r="D6" s="386"/>
      <c r="E6" s="386"/>
      <c r="F6" s="386"/>
      <c r="G6" s="386"/>
      <c r="H6" s="386"/>
      <c r="I6" s="386"/>
      <c r="J6" s="386"/>
      <c r="K6" s="386"/>
      <c r="L6" s="386"/>
      <c r="M6" s="386"/>
      <c r="N6" s="386"/>
      <c r="O6" s="386"/>
      <c r="P6" s="386"/>
      <c r="Q6" s="387"/>
    </row>
    <row r="7" spans="1:17" x14ac:dyDescent="0.3">
      <c r="A7" s="10"/>
      <c r="B7" s="388" t="s">
        <v>40</v>
      </c>
      <c r="C7" s="389"/>
      <c r="D7" s="389"/>
      <c r="E7" s="389"/>
      <c r="F7" s="389"/>
      <c r="G7" s="390"/>
      <c r="H7" s="11"/>
      <c r="I7" s="11"/>
      <c r="J7" s="11"/>
      <c r="K7" s="391" t="s">
        <v>38</v>
      </c>
      <c r="L7" s="392"/>
      <c r="M7" s="392"/>
      <c r="N7" s="392"/>
      <c r="O7" s="392"/>
      <c r="P7" s="393"/>
      <c r="Q7" s="12"/>
    </row>
    <row r="8" spans="1:17" ht="45" customHeight="1" x14ac:dyDescent="0.3">
      <c r="A8" s="10"/>
      <c r="B8" s="13" t="s">
        <v>127</v>
      </c>
      <c r="C8" s="266" t="s">
        <v>128</v>
      </c>
      <c r="D8" s="266"/>
      <c r="E8" s="266"/>
      <c r="F8" s="266"/>
      <c r="G8" s="380"/>
      <c r="H8" s="179"/>
      <c r="I8" s="179"/>
      <c r="J8" s="179"/>
      <c r="K8" s="13" t="s">
        <v>132</v>
      </c>
      <c r="L8" s="381" t="s">
        <v>133</v>
      </c>
      <c r="M8" s="381"/>
      <c r="N8" s="381"/>
      <c r="O8" s="381"/>
      <c r="P8" s="382"/>
      <c r="Q8" s="14"/>
    </row>
    <row r="9" spans="1:17" ht="30.75" customHeight="1" x14ac:dyDescent="0.3">
      <c r="A9" s="10"/>
      <c r="B9" s="15" t="s">
        <v>129</v>
      </c>
      <c r="C9" s="266" t="s">
        <v>130</v>
      </c>
      <c r="D9" s="266"/>
      <c r="E9" s="266"/>
      <c r="F9" s="266"/>
      <c r="G9" s="380"/>
      <c r="H9" s="11"/>
      <c r="I9" s="11"/>
      <c r="J9" s="11"/>
      <c r="K9" s="13" t="s">
        <v>101</v>
      </c>
      <c r="L9" s="383" t="s">
        <v>134</v>
      </c>
      <c r="M9" s="383"/>
      <c r="N9" s="383"/>
      <c r="O9" s="383"/>
      <c r="P9" s="384"/>
      <c r="Q9" s="14"/>
    </row>
    <row r="10" spans="1:17" ht="38.25" customHeight="1" x14ac:dyDescent="0.3">
      <c r="A10" s="10"/>
      <c r="B10" s="16" t="s">
        <v>42</v>
      </c>
      <c r="C10" s="410" t="s">
        <v>131</v>
      </c>
      <c r="D10" s="410"/>
      <c r="E10" s="410"/>
      <c r="F10" s="410"/>
      <c r="G10" s="411"/>
      <c r="H10" s="17"/>
      <c r="I10" s="17"/>
      <c r="J10" s="17"/>
      <c r="K10" s="18" t="s">
        <v>102</v>
      </c>
      <c r="L10" s="412" t="s">
        <v>135</v>
      </c>
      <c r="M10" s="412"/>
      <c r="N10" s="412"/>
      <c r="O10" s="412"/>
      <c r="P10" s="413"/>
      <c r="Q10" s="14"/>
    </row>
    <row r="11" spans="1:17" ht="6" customHeight="1" x14ac:dyDescent="0.3">
      <c r="A11" s="19"/>
      <c r="B11" s="20"/>
      <c r="C11" s="20"/>
      <c r="D11" s="20"/>
      <c r="E11" s="20"/>
      <c r="F11" s="180"/>
      <c r="G11" s="180"/>
      <c r="H11" s="180"/>
      <c r="I11" s="180"/>
      <c r="J11" s="180"/>
      <c r="K11" s="180"/>
      <c r="L11" s="180"/>
      <c r="Q11" s="14"/>
    </row>
    <row r="12" spans="1:17" ht="19.5" customHeight="1" x14ac:dyDescent="0.3">
      <c r="A12" s="385" t="s">
        <v>109</v>
      </c>
      <c r="B12" s="386"/>
      <c r="C12" s="386"/>
      <c r="D12" s="386"/>
      <c r="E12" s="386"/>
      <c r="F12" s="386"/>
      <c r="G12" s="386"/>
      <c r="H12" s="386"/>
      <c r="I12" s="386"/>
      <c r="J12" s="386"/>
      <c r="K12" s="386"/>
      <c r="L12" s="386"/>
      <c r="M12" s="386"/>
      <c r="N12" s="386"/>
      <c r="O12" s="386"/>
      <c r="P12" s="386"/>
      <c r="Q12" s="387"/>
    </row>
    <row r="13" spans="1:17" ht="6" customHeight="1" x14ac:dyDescent="0.3">
      <c r="A13" s="10"/>
      <c r="Q13" s="14"/>
    </row>
    <row r="14" spans="1:17" x14ac:dyDescent="0.3">
      <c r="A14" s="272" t="s">
        <v>43</v>
      </c>
      <c r="B14" s="273"/>
      <c r="C14" s="273"/>
      <c r="D14" s="273"/>
      <c r="E14" s="273"/>
      <c r="F14" s="273"/>
      <c r="G14" s="273"/>
      <c r="H14" s="273"/>
      <c r="I14" s="273"/>
      <c r="J14" s="273"/>
      <c r="K14" s="273"/>
      <c r="L14" s="273"/>
      <c r="M14" s="273"/>
      <c r="N14" s="273"/>
      <c r="O14" s="273"/>
      <c r="P14" s="273"/>
      <c r="Q14" s="274"/>
    </row>
    <row r="15" spans="1:17" x14ac:dyDescent="0.3">
      <c r="A15" s="349" t="s">
        <v>110</v>
      </c>
      <c r="B15" s="350"/>
      <c r="C15" s="350"/>
      <c r="D15" s="350"/>
      <c r="E15" s="350"/>
      <c r="F15" s="350" t="s">
        <v>111</v>
      </c>
      <c r="G15" s="350"/>
      <c r="H15" s="350"/>
      <c r="I15" s="350"/>
      <c r="J15" s="350" t="s">
        <v>112</v>
      </c>
      <c r="K15" s="350"/>
      <c r="L15" s="350"/>
      <c r="M15" s="350"/>
      <c r="N15" s="350" t="s">
        <v>105</v>
      </c>
      <c r="O15" s="350"/>
      <c r="P15" s="350"/>
      <c r="Q15" s="414"/>
    </row>
    <row r="16" spans="1:17" s="11" customFormat="1" ht="45" customHeight="1" x14ac:dyDescent="0.25">
      <c r="A16" s="402" t="s">
        <v>193</v>
      </c>
      <c r="B16" s="403"/>
      <c r="C16" s="403"/>
      <c r="D16" s="403"/>
      <c r="E16" s="403"/>
      <c r="F16" s="394" t="s">
        <v>194</v>
      </c>
      <c r="G16" s="395"/>
      <c r="H16" s="395"/>
      <c r="I16" s="406"/>
      <c r="J16" s="408" t="s">
        <v>195</v>
      </c>
      <c r="K16" s="395"/>
      <c r="L16" s="395"/>
      <c r="M16" s="406"/>
      <c r="N16" s="394" t="s">
        <v>196</v>
      </c>
      <c r="O16" s="395"/>
      <c r="P16" s="395"/>
      <c r="Q16" s="396"/>
    </row>
    <row r="17" spans="1:17" s="11" customFormat="1" ht="45" customHeight="1" x14ac:dyDescent="0.25">
      <c r="A17" s="404"/>
      <c r="B17" s="405"/>
      <c r="C17" s="405"/>
      <c r="D17" s="405"/>
      <c r="E17" s="405"/>
      <c r="F17" s="397"/>
      <c r="G17" s="398"/>
      <c r="H17" s="398"/>
      <c r="I17" s="407"/>
      <c r="J17" s="409"/>
      <c r="K17" s="398"/>
      <c r="L17" s="398"/>
      <c r="M17" s="407"/>
      <c r="N17" s="397"/>
      <c r="O17" s="398"/>
      <c r="P17" s="398"/>
      <c r="Q17" s="399"/>
    </row>
    <row r="18" spans="1:17" s="23" customFormat="1" ht="25.5" customHeight="1" x14ac:dyDescent="0.25">
      <c r="A18" s="400" t="s">
        <v>8</v>
      </c>
      <c r="B18" s="401"/>
      <c r="C18" s="401"/>
      <c r="D18" s="373" t="s">
        <v>197</v>
      </c>
      <c r="E18" s="373"/>
      <c r="F18" s="373"/>
      <c r="G18" s="373"/>
      <c r="H18" s="373"/>
      <c r="I18" s="373"/>
      <c r="J18" s="373"/>
      <c r="K18" s="373"/>
      <c r="L18" s="373"/>
      <c r="M18" s="373"/>
      <c r="N18" s="373"/>
      <c r="O18" s="373"/>
      <c r="P18" s="373"/>
      <c r="Q18" s="374"/>
    </row>
    <row r="19" spans="1:17" ht="10.5" customHeight="1" x14ac:dyDescent="0.3">
      <c r="A19" s="24"/>
      <c r="B19" s="181"/>
      <c r="C19" s="181"/>
      <c r="D19" s="182"/>
      <c r="E19" s="182"/>
      <c r="F19" s="182"/>
      <c r="G19" s="182"/>
      <c r="H19" s="182"/>
      <c r="I19" s="182"/>
      <c r="J19" s="182"/>
      <c r="K19" s="182"/>
      <c r="L19" s="182"/>
      <c r="M19" s="182"/>
      <c r="N19" s="182"/>
      <c r="O19" s="182"/>
      <c r="P19" s="182"/>
      <c r="Q19" s="25"/>
    </row>
    <row r="20" spans="1:17" x14ac:dyDescent="0.3">
      <c r="A20" s="361" t="s">
        <v>82</v>
      </c>
      <c r="B20" s="337"/>
      <c r="C20" s="337"/>
      <c r="D20" s="337" t="s">
        <v>7</v>
      </c>
      <c r="E20" s="337"/>
      <c r="F20" s="337"/>
      <c r="G20" s="337" t="s">
        <v>115</v>
      </c>
      <c r="H20" s="337"/>
      <c r="I20" s="337"/>
      <c r="J20" s="337" t="s">
        <v>114</v>
      </c>
      <c r="K20" s="337"/>
      <c r="L20" s="337"/>
      <c r="M20" s="337"/>
      <c r="N20" s="337" t="s">
        <v>116</v>
      </c>
      <c r="O20" s="337"/>
      <c r="P20" s="337"/>
      <c r="Q20" s="338"/>
    </row>
    <row r="21" spans="1:17" s="17" customFormat="1" ht="81.75" customHeight="1" x14ac:dyDescent="0.25">
      <c r="A21" s="339" t="s">
        <v>44</v>
      </c>
      <c r="B21" s="328"/>
      <c r="C21" s="328"/>
      <c r="D21" s="328" t="s">
        <v>47</v>
      </c>
      <c r="E21" s="364"/>
      <c r="F21" s="364"/>
      <c r="G21" s="364"/>
      <c r="H21" s="364"/>
      <c r="I21" s="364"/>
      <c r="J21" s="378" t="s">
        <v>203</v>
      </c>
      <c r="K21" s="379"/>
      <c r="L21" s="379"/>
      <c r="M21" s="379"/>
      <c r="N21" s="377" t="s">
        <v>202</v>
      </c>
      <c r="O21" s="364"/>
      <c r="P21" s="364"/>
      <c r="Q21" s="366"/>
    </row>
    <row r="22" spans="1:17" x14ac:dyDescent="0.3">
      <c r="A22" s="26"/>
      <c r="B22" s="27"/>
      <c r="C22" s="27"/>
      <c r="D22" s="27"/>
      <c r="E22" s="27"/>
      <c r="F22" s="27"/>
      <c r="G22" s="27"/>
      <c r="H22" s="27"/>
      <c r="I22" s="27"/>
      <c r="J22" s="27"/>
      <c r="K22" s="27"/>
      <c r="L22" s="27"/>
      <c r="M22" s="27"/>
      <c r="N22" s="27"/>
      <c r="O22" s="27"/>
      <c r="P22" s="27"/>
      <c r="Q22" s="28"/>
    </row>
    <row r="23" spans="1:17" x14ac:dyDescent="0.3">
      <c r="A23" s="272" t="s">
        <v>60</v>
      </c>
      <c r="B23" s="273"/>
      <c r="C23" s="273"/>
      <c r="D23" s="273"/>
      <c r="E23" s="273"/>
      <c r="F23" s="273"/>
      <c r="G23" s="273"/>
      <c r="H23" s="273"/>
      <c r="I23" s="273"/>
      <c r="J23" s="273"/>
      <c r="K23" s="273"/>
      <c r="L23" s="273"/>
      <c r="M23" s="273"/>
      <c r="N23" s="273"/>
      <c r="O23" s="273"/>
      <c r="P23" s="273"/>
      <c r="Q23" s="274"/>
    </row>
    <row r="24" spans="1:17" x14ac:dyDescent="0.3">
      <c r="A24" s="275" t="s">
        <v>110</v>
      </c>
      <c r="B24" s="276"/>
      <c r="C24" s="276"/>
      <c r="D24" s="276"/>
      <c r="E24" s="276"/>
      <c r="F24" s="276" t="s">
        <v>111</v>
      </c>
      <c r="G24" s="276"/>
      <c r="H24" s="276"/>
      <c r="I24" s="276"/>
      <c r="J24" s="276" t="s">
        <v>112</v>
      </c>
      <c r="K24" s="276"/>
      <c r="L24" s="276"/>
      <c r="M24" s="276"/>
      <c r="N24" s="276" t="s">
        <v>105</v>
      </c>
      <c r="O24" s="276"/>
      <c r="P24" s="276"/>
      <c r="Q24" s="277"/>
    </row>
    <row r="25" spans="1:17" s="29" customFormat="1" ht="50.1" customHeight="1" x14ac:dyDescent="0.25">
      <c r="A25" s="330" t="s">
        <v>198</v>
      </c>
      <c r="B25" s="331"/>
      <c r="C25" s="331"/>
      <c r="D25" s="331"/>
      <c r="E25" s="331"/>
      <c r="F25" s="328" t="s">
        <v>199</v>
      </c>
      <c r="G25" s="328"/>
      <c r="H25" s="328"/>
      <c r="I25" s="328"/>
      <c r="J25" s="328" t="s">
        <v>200</v>
      </c>
      <c r="K25" s="364"/>
      <c r="L25" s="364"/>
      <c r="M25" s="364"/>
      <c r="N25" s="328" t="s">
        <v>201</v>
      </c>
      <c r="O25" s="364"/>
      <c r="P25" s="364"/>
      <c r="Q25" s="366"/>
    </row>
    <row r="26" spans="1:17" s="29" customFormat="1" ht="50.1" customHeight="1" x14ac:dyDescent="0.25">
      <c r="A26" s="330"/>
      <c r="B26" s="331"/>
      <c r="C26" s="331"/>
      <c r="D26" s="331"/>
      <c r="E26" s="331"/>
      <c r="F26" s="328"/>
      <c r="G26" s="328"/>
      <c r="H26" s="328"/>
      <c r="I26" s="328"/>
      <c r="J26" s="364"/>
      <c r="K26" s="364"/>
      <c r="L26" s="364"/>
      <c r="M26" s="364"/>
      <c r="N26" s="364"/>
      <c r="O26" s="364"/>
      <c r="P26" s="364"/>
      <c r="Q26" s="366"/>
    </row>
    <row r="27" spans="1:17" ht="21.75" customHeight="1" x14ac:dyDescent="0.3">
      <c r="A27" s="355" t="s">
        <v>8</v>
      </c>
      <c r="B27" s="356"/>
      <c r="C27" s="356"/>
      <c r="D27" s="264" t="s">
        <v>197</v>
      </c>
      <c r="E27" s="264"/>
      <c r="F27" s="264"/>
      <c r="G27" s="264"/>
      <c r="H27" s="264"/>
      <c r="I27" s="264"/>
      <c r="J27" s="264"/>
      <c r="K27" s="264"/>
      <c r="L27" s="264"/>
      <c r="M27" s="264"/>
      <c r="N27" s="264"/>
      <c r="O27" s="264"/>
      <c r="P27" s="264"/>
      <c r="Q27" s="265"/>
    </row>
    <row r="28" spans="1:17" s="27" customFormat="1" x14ac:dyDescent="0.3">
      <c r="A28" s="30"/>
      <c r="B28" s="31"/>
      <c r="C28" s="31"/>
      <c r="D28" s="32"/>
      <c r="E28" s="32"/>
      <c r="F28" s="32"/>
      <c r="G28" s="32"/>
      <c r="H28" s="32"/>
      <c r="I28" s="32"/>
      <c r="J28" s="32"/>
      <c r="K28" s="32"/>
      <c r="L28" s="32"/>
      <c r="M28" s="32"/>
      <c r="N28" s="32"/>
      <c r="O28" s="32"/>
      <c r="P28" s="32"/>
      <c r="Q28" s="183"/>
    </row>
    <row r="29" spans="1:17" ht="15.75" customHeight="1" x14ac:dyDescent="0.3">
      <c r="A29" s="375" t="s">
        <v>82</v>
      </c>
      <c r="B29" s="376"/>
      <c r="C29" s="376"/>
      <c r="D29" s="376" t="s">
        <v>7</v>
      </c>
      <c r="E29" s="376"/>
      <c r="F29" s="376"/>
      <c r="G29" s="376" t="s">
        <v>115</v>
      </c>
      <c r="H29" s="376"/>
      <c r="I29" s="376"/>
      <c r="J29" s="376" t="s">
        <v>114</v>
      </c>
      <c r="K29" s="376"/>
      <c r="L29" s="376"/>
      <c r="M29" s="376"/>
      <c r="N29" s="376" t="s">
        <v>116</v>
      </c>
      <c r="O29" s="376"/>
      <c r="P29" s="376"/>
      <c r="Q29" s="448"/>
    </row>
    <row r="30" spans="1:17" s="17" customFormat="1" ht="104.25" customHeight="1" x14ac:dyDescent="0.25">
      <c r="A30" s="339" t="s">
        <v>44</v>
      </c>
      <c r="B30" s="328"/>
      <c r="C30" s="328"/>
      <c r="D30" s="328" t="s">
        <v>46</v>
      </c>
      <c r="E30" s="328"/>
      <c r="F30" s="328"/>
      <c r="G30" s="364"/>
      <c r="H30" s="364"/>
      <c r="I30" s="364"/>
      <c r="J30" s="377" t="s">
        <v>204</v>
      </c>
      <c r="K30" s="328"/>
      <c r="L30" s="328"/>
      <c r="M30" s="328"/>
      <c r="N30" s="377" t="s">
        <v>205</v>
      </c>
      <c r="O30" s="364"/>
      <c r="P30" s="364"/>
      <c r="Q30" s="366"/>
    </row>
    <row r="31" spans="1:17" x14ac:dyDescent="0.3">
      <c r="A31" s="272" t="s">
        <v>61</v>
      </c>
      <c r="B31" s="273"/>
      <c r="C31" s="273"/>
      <c r="D31" s="273"/>
      <c r="E31" s="273"/>
      <c r="F31" s="273"/>
      <c r="G31" s="273"/>
      <c r="H31" s="273"/>
      <c r="I31" s="273"/>
      <c r="J31" s="273"/>
      <c r="K31" s="273"/>
      <c r="L31" s="273"/>
      <c r="M31" s="273"/>
      <c r="N31" s="273"/>
      <c r="O31" s="273"/>
      <c r="P31" s="273"/>
      <c r="Q31" s="274"/>
    </row>
    <row r="32" spans="1:17" ht="15.75" customHeight="1" x14ac:dyDescent="0.3">
      <c r="A32" s="275" t="s">
        <v>110</v>
      </c>
      <c r="B32" s="276"/>
      <c r="C32" s="276"/>
      <c r="D32" s="276"/>
      <c r="E32" s="276"/>
      <c r="F32" s="276" t="s">
        <v>111</v>
      </c>
      <c r="G32" s="276"/>
      <c r="H32" s="276"/>
      <c r="I32" s="276"/>
      <c r="J32" s="276" t="s">
        <v>112</v>
      </c>
      <c r="K32" s="276"/>
      <c r="L32" s="276"/>
      <c r="M32" s="276"/>
      <c r="N32" s="276" t="s">
        <v>105</v>
      </c>
      <c r="O32" s="276"/>
      <c r="P32" s="276"/>
      <c r="Q32" s="277"/>
    </row>
    <row r="33" spans="1:17" s="29" customFormat="1" ht="50.1" customHeight="1" x14ac:dyDescent="0.25">
      <c r="A33" s="339" t="s">
        <v>206</v>
      </c>
      <c r="B33" s="364"/>
      <c r="C33" s="364"/>
      <c r="D33" s="364"/>
      <c r="E33" s="364"/>
      <c r="F33" s="328" t="s">
        <v>211</v>
      </c>
      <c r="G33" s="364"/>
      <c r="H33" s="364"/>
      <c r="I33" s="364"/>
      <c r="J33" s="328" t="s">
        <v>239</v>
      </c>
      <c r="K33" s="328"/>
      <c r="L33" s="328"/>
      <c r="M33" s="328"/>
      <c r="N33" s="328" t="s">
        <v>213</v>
      </c>
      <c r="O33" s="364"/>
      <c r="P33" s="364"/>
      <c r="Q33" s="366"/>
    </row>
    <row r="34" spans="1:17" s="29" customFormat="1" ht="50.1" customHeight="1" x14ac:dyDescent="0.25">
      <c r="A34" s="367"/>
      <c r="B34" s="368"/>
      <c r="C34" s="368"/>
      <c r="D34" s="368"/>
      <c r="E34" s="368"/>
      <c r="F34" s="368"/>
      <c r="G34" s="368"/>
      <c r="H34" s="368"/>
      <c r="I34" s="368"/>
      <c r="J34" s="369"/>
      <c r="K34" s="369"/>
      <c r="L34" s="369"/>
      <c r="M34" s="369"/>
      <c r="N34" s="368"/>
      <c r="O34" s="368"/>
      <c r="P34" s="368"/>
      <c r="Q34" s="370"/>
    </row>
    <row r="35" spans="1:17" ht="21.75" customHeight="1" x14ac:dyDescent="0.3">
      <c r="A35" s="371" t="s">
        <v>8</v>
      </c>
      <c r="B35" s="372"/>
      <c r="C35" s="372"/>
      <c r="D35" s="373" t="s">
        <v>125</v>
      </c>
      <c r="E35" s="373"/>
      <c r="F35" s="373"/>
      <c r="G35" s="373"/>
      <c r="H35" s="373"/>
      <c r="I35" s="373"/>
      <c r="J35" s="373"/>
      <c r="K35" s="373"/>
      <c r="L35" s="373"/>
      <c r="M35" s="373"/>
      <c r="N35" s="373"/>
      <c r="O35" s="373"/>
      <c r="P35" s="373"/>
      <c r="Q35" s="374"/>
    </row>
    <row r="36" spans="1:17" ht="7.5" customHeight="1" x14ac:dyDescent="0.3">
      <c r="A36" s="33"/>
      <c r="B36" s="34"/>
      <c r="C36" s="34"/>
      <c r="D36" s="35"/>
      <c r="E36" s="35"/>
      <c r="F36" s="35"/>
      <c r="G36" s="35"/>
      <c r="H36" s="35"/>
      <c r="I36" s="35"/>
      <c r="J36" s="35"/>
      <c r="K36" s="35"/>
      <c r="L36" s="35"/>
      <c r="M36" s="35"/>
      <c r="N36" s="35"/>
      <c r="O36" s="35"/>
      <c r="P36" s="35"/>
      <c r="Q36" s="36"/>
    </row>
    <row r="37" spans="1:17" ht="15.75" customHeight="1" x14ac:dyDescent="0.3">
      <c r="A37" s="361" t="s">
        <v>82</v>
      </c>
      <c r="B37" s="337"/>
      <c r="C37" s="337"/>
      <c r="D37" s="337" t="s">
        <v>7</v>
      </c>
      <c r="E37" s="337"/>
      <c r="F37" s="337"/>
      <c r="G37" s="337" t="s">
        <v>115</v>
      </c>
      <c r="H37" s="337"/>
      <c r="I37" s="337"/>
      <c r="J37" s="337" t="s">
        <v>114</v>
      </c>
      <c r="K37" s="337"/>
      <c r="L37" s="337"/>
      <c r="M37" s="337"/>
      <c r="N37" s="337" t="s">
        <v>116</v>
      </c>
      <c r="O37" s="337"/>
      <c r="P37" s="337"/>
      <c r="Q37" s="338"/>
    </row>
    <row r="38" spans="1:17" s="17" customFormat="1" ht="99.75" customHeight="1" x14ac:dyDescent="0.25">
      <c r="A38" s="339" t="s">
        <v>45</v>
      </c>
      <c r="B38" s="328"/>
      <c r="C38" s="328"/>
      <c r="D38" s="328" t="s">
        <v>48</v>
      </c>
      <c r="E38" s="328"/>
      <c r="F38" s="328"/>
      <c r="G38" s="362"/>
      <c r="H38" s="362"/>
      <c r="I38" s="362"/>
      <c r="J38" s="363" t="s">
        <v>207</v>
      </c>
      <c r="K38" s="329"/>
      <c r="L38" s="329"/>
      <c r="M38" s="329"/>
      <c r="N38" s="363" t="s">
        <v>208</v>
      </c>
      <c r="O38" s="329"/>
      <c r="P38" s="329"/>
      <c r="Q38" s="352"/>
    </row>
    <row r="39" spans="1:17" x14ac:dyDescent="0.3">
      <c r="A39" s="272" t="s">
        <v>243</v>
      </c>
      <c r="B39" s="273"/>
      <c r="C39" s="273"/>
      <c r="D39" s="273"/>
      <c r="E39" s="273"/>
      <c r="F39" s="273"/>
      <c r="G39" s="273"/>
      <c r="H39" s="273"/>
      <c r="I39" s="273"/>
      <c r="J39" s="273"/>
      <c r="K39" s="273"/>
      <c r="L39" s="273"/>
      <c r="M39" s="273"/>
      <c r="N39" s="273"/>
      <c r="O39" s="273"/>
      <c r="P39" s="273"/>
      <c r="Q39" s="274"/>
    </row>
    <row r="40" spans="1:17" ht="15.75" customHeight="1" x14ac:dyDescent="0.3">
      <c r="A40" s="275" t="s">
        <v>110</v>
      </c>
      <c r="B40" s="276"/>
      <c r="C40" s="276"/>
      <c r="D40" s="276"/>
      <c r="E40" s="276"/>
      <c r="F40" s="276"/>
      <c r="G40" s="276"/>
      <c r="H40" s="276"/>
      <c r="I40" s="276"/>
      <c r="J40" s="276" t="s">
        <v>59</v>
      </c>
      <c r="K40" s="276"/>
      <c r="L40" s="276" t="s">
        <v>116</v>
      </c>
      <c r="M40" s="276"/>
      <c r="N40" s="276" t="s">
        <v>117</v>
      </c>
      <c r="O40" s="276"/>
      <c r="P40" s="276"/>
      <c r="Q40" s="277"/>
    </row>
    <row r="41" spans="1:17" s="20" customFormat="1" ht="27.75" customHeight="1" x14ac:dyDescent="0.25">
      <c r="A41" s="173">
        <v>1</v>
      </c>
      <c r="B41" s="269" t="s">
        <v>149</v>
      </c>
      <c r="C41" s="348"/>
      <c r="D41" s="348"/>
      <c r="E41" s="348"/>
      <c r="F41" s="348"/>
      <c r="G41" s="348"/>
      <c r="H41" s="348"/>
      <c r="I41" s="348"/>
      <c r="J41" s="328" t="s">
        <v>184</v>
      </c>
      <c r="K41" s="328"/>
      <c r="L41" s="271">
        <v>58224188.520000003</v>
      </c>
      <c r="M41" s="271"/>
      <c r="N41" s="335" t="s">
        <v>222</v>
      </c>
      <c r="O41" s="335"/>
      <c r="P41" s="335"/>
      <c r="Q41" s="336"/>
    </row>
    <row r="42" spans="1:17" s="20" customFormat="1" ht="14.25" customHeight="1" x14ac:dyDescent="0.25">
      <c r="A42" s="173">
        <v>2</v>
      </c>
      <c r="B42" s="269" t="s">
        <v>151</v>
      </c>
      <c r="C42" s="348"/>
      <c r="D42" s="348"/>
      <c r="E42" s="348"/>
      <c r="F42" s="348"/>
      <c r="G42" s="348"/>
      <c r="H42" s="348"/>
      <c r="I42" s="348"/>
      <c r="J42" s="328" t="s">
        <v>214</v>
      </c>
      <c r="K42" s="328"/>
      <c r="L42" s="271">
        <v>104909.75999999999</v>
      </c>
      <c r="M42" s="271"/>
      <c r="N42" s="335" t="s">
        <v>222</v>
      </c>
      <c r="O42" s="335"/>
      <c r="P42" s="335"/>
      <c r="Q42" s="336"/>
    </row>
    <row r="43" spans="1:17" s="20" customFormat="1" ht="14.25" customHeight="1" x14ac:dyDescent="0.25">
      <c r="A43" s="173">
        <v>3</v>
      </c>
      <c r="B43" s="269" t="s">
        <v>157</v>
      </c>
      <c r="C43" s="348"/>
      <c r="D43" s="348"/>
      <c r="E43" s="348"/>
      <c r="F43" s="348"/>
      <c r="G43" s="348"/>
      <c r="H43" s="348"/>
      <c r="I43" s="348"/>
      <c r="J43" s="328" t="s">
        <v>215</v>
      </c>
      <c r="K43" s="328"/>
      <c r="L43" s="271">
        <v>5936594</v>
      </c>
      <c r="M43" s="271"/>
      <c r="N43" s="335" t="s">
        <v>222</v>
      </c>
      <c r="O43" s="335"/>
      <c r="P43" s="335"/>
      <c r="Q43" s="336"/>
    </row>
    <row r="44" spans="1:17" s="20" customFormat="1" ht="14.25" customHeight="1" x14ac:dyDescent="0.25">
      <c r="A44" s="173">
        <v>4</v>
      </c>
      <c r="B44" s="269" t="s">
        <v>158</v>
      </c>
      <c r="C44" s="348"/>
      <c r="D44" s="348"/>
      <c r="E44" s="348"/>
      <c r="F44" s="348"/>
      <c r="G44" s="348"/>
      <c r="H44" s="348"/>
      <c r="I44" s="348"/>
      <c r="J44" s="328" t="s">
        <v>215</v>
      </c>
      <c r="K44" s="328"/>
      <c r="L44" s="271">
        <v>5717.16</v>
      </c>
      <c r="M44" s="271"/>
      <c r="N44" s="335" t="s">
        <v>222</v>
      </c>
      <c r="O44" s="335"/>
      <c r="P44" s="335"/>
      <c r="Q44" s="336"/>
    </row>
    <row r="45" spans="1:17" s="20" customFormat="1" ht="14.25" customHeight="1" x14ac:dyDescent="0.25">
      <c r="A45" s="173">
        <v>5</v>
      </c>
      <c r="B45" s="269" t="s">
        <v>160</v>
      </c>
      <c r="C45" s="348"/>
      <c r="D45" s="348"/>
      <c r="E45" s="348"/>
      <c r="F45" s="348"/>
      <c r="G45" s="348"/>
      <c r="H45" s="348"/>
      <c r="I45" s="348"/>
      <c r="J45" s="328" t="s">
        <v>215</v>
      </c>
      <c r="K45" s="328"/>
      <c r="L45" s="271">
        <v>182155.92</v>
      </c>
      <c r="M45" s="271"/>
      <c r="N45" s="335" t="s">
        <v>222</v>
      </c>
      <c r="O45" s="335"/>
      <c r="P45" s="335"/>
      <c r="Q45" s="336"/>
    </row>
    <row r="46" spans="1:17" s="20" customFormat="1" ht="14.25" customHeight="1" x14ac:dyDescent="0.25">
      <c r="A46" s="173">
        <v>6</v>
      </c>
      <c r="B46" s="269" t="s">
        <v>161</v>
      </c>
      <c r="C46" s="348"/>
      <c r="D46" s="348"/>
      <c r="E46" s="348"/>
      <c r="F46" s="348"/>
      <c r="G46" s="348"/>
      <c r="H46" s="348"/>
      <c r="I46" s="348"/>
      <c r="J46" s="328" t="s">
        <v>215</v>
      </c>
      <c r="K46" s="328"/>
      <c r="L46" s="271">
        <v>0</v>
      </c>
      <c r="M46" s="271"/>
      <c r="N46" s="335" t="s">
        <v>222</v>
      </c>
      <c r="O46" s="335"/>
      <c r="P46" s="335"/>
      <c r="Q46" s="336"/>
    </row>
    <row r="47" spans="1:17" s="20" customFormat="1" ht="14.25" customHeight="1" x14ac:dyDescent="0.25">
      <c r="A47" s="173">
        <v>7</v>
      </c>
      <c r="B47" s="269" t="s">
        <v>162</v>
      </c>
      <c r="C47" s="348"/>
      <c r="D47" s="348"/>
      <c r="E47" s="348"/>
      <c r="F47" s="348"/>
      <c r="G47" s="348"/>
      <c r="H47" s="348"/>
      <c r="I47" s="348"/>
      <c r="J47" s="328" t="s">
        <v>215</v>
      </c>
      <c r="K47" s="328"/>
      <c r="L47" s="271">
        <v>87905.52</v>
      </c>
      <c r="M47" s="271"/>
      <c r="N47" s="335" t="s">
        <v>222</v>
      </c>
      <c r="O47" s="335"/>
      <c r="P47" s="335"/>
      <c r="Q47" s="336"/>
    </row>
    <row r="48" spans="1:17" s="20" customFormat="1" ht="14.25" customHeight="1" x14ac:dyDescent="0.25">
      <c r="A48" s="173">
        <v>8</v>
      </c>
      <c r="B48" s="269" t="s">
        <v>186</v>
      </c>
      <c r="C48" s="348"/>
      <c r="D48" s="348"/>
      <c r="E48" s="348"/>
      <c r="F48" s="348"/>
      <c r="G48" s="348"/>
      <c r="H48" s="348"/>
      <c r="I48" s="348"/>
      <c r="J48" s="328" t="s">
        <v>216</v>
      </c>
      <c r="K48" s="328"/>
      <c r="L48" s="271">
        <v>389.76</v>
      </c>
      <c r="M48" s="271"/>
      <c r="N48" s="335" t="s">
        <v>222</v>
      </c>
      <c r="O48" s="335"/>
      <c r="P48" s="335"/>
      <c r="Q48" s="336"/>
    </row>
    <row r="49" spans="1:17" s="20" customFormat="1" ht="14.25" customHeight="1" x14ac:dyDescent="0.25">
      <c r="A49" s="173">
        <v>9</v>
      </c>
      <c r="B49" s="269" t="s">
        <v>163</v>
      </c>
      <c r="C49" s="348"/>
      <c r="D49" s="348"/>
      <c r="E49" s="348"/>
      <c r="F49" s="348"/>
      <c r="G49" s="348"/>
      <c r="H49" s="348"/>
      <c r="I49" s="348"/>
      <c r="J49" s="328" t="s">
        <v>217</v>
      </c>
      <c r="K49" s="328"/>
      <c r="L49" s="271">
        <v>341980.92</v>
      </c>
      <c r="M49" s="271"/>
      <c r="N49" s="335" t="s">
        <v>222</v>
      </c>
      <c r="O49" s="335"/>
      <c r="P49" s="335"/>
      <c r="Q49" s="336"/>
    </row>
    <row r="50" spans="1:17" s="20" customFormat="1" ht="14.25" customHeight="1" x14ac:dyDescent="0.25">
      <c r="A50" s="173">
        <v>10</v>
      </c>
      <c r="B50" s="269" t="s">
        <v>165</v>
      </c>
      <c r="C50" s="348"/>
      <c r="D50" s="348"/>
      <c r="E50" s="348"/>
      <c r="F50" s="348"/>
      <c r="G50" s="348"/>
      <c r="H50" s="348"/>
      <c r="I50" s="348"/>
      <c r="J50" s="328" t="s">
        <v>215</v>
      </c>
      <c r="K50" s="328"/>
      <c r="L50" s="271">
        <v>174368.52</v>
      </c>
      <c r="M50" s="271"/>
      <c r="N50" s="335" t="s">
        <v>222</v>
      </c>
      <c r="O50" s="335"/>
      <c r="P50" s="335"/>
      <c r="Q50" s="336"/>
    </row>
    <row r="51" spans="1:17" s="20" customFormat="1" ht="14.25" customHeight="1" x14ac:dyDescent="0.25">
      <c r="A51" s="173">
        <v>11</v>
      </c>
      <c r="B51" s="269" t="s">
        <v>168</v>
      </c>
      <c r="C51" s="348"/>
      <c r="D51" s="348"/>
      <c r="E51" s="348"/>
      <c r="F51" s="348"/>
      <c r="G51" s="348"/>
      <c r="H51" s="348"/>
      <c r="I51" s="348"/>
      <c r="J51" s="328" t="s">
        <v>215</v>
      </c>
      <c r="K51" s="328"/>
      <c r="L51" s="271">
        <v>157337.04</v>
      </c>
      <c r="M51" s="271"/>
      <c r="N51" s="335" t="s">
        <v>222</v>
      </c>
      <c r="O51" s="335"/>
      <c r="P51" s="335"/>
      <c r="Q51" s="336"/>
    </row>
    <row r="52" spans="1:17" s="20" customFormat="1" ht="14.25" customHeight="1" x14ac:dyDescent="0.25">
      <c r="A52" s="173">
        <v>12</v>
      </c>
      <c r="B52" s="269" t="s">
        <v>152</v>
      </c>
      <c r="C52" s="348"/>
      <c r="D52" s="348"/>
      <c r="E52" s="348"/>
      <c r="F52" s="348"/>
      <c r="G52" s="348"/>
      <c r="H52" s="348"/>
      <c r="I52" s="348"/>
      <c r="J52" s="328" t="s">
        <v>215</v>
      </c>
      <c r="K52" s="328"/>
      <c r="L52" s="271">
        <v>3330.48</v>
      </c>
      <c r="M52" s="271"/>
      <c r="N52" s="335" t="s">
        <v>222</v>
      </c>
      <c r="O52" s="335"/>
      <c r="P52" s="335"/>
      <c r="Q52" s="336"/>
    </row>
    <row r="53" spans="1:17" s="20" customFormat="1" ht="14.25" customHeight="1" x14ac:dyDescent="0.25">
      <c r="A53" s="173">
        <v>13</v>
      </c>
      <c r="B53" s="269" t="s">
        <v>171</v>
      </c>
      <c r="C53" s="348"/>
      <c r="D53" s="348"/>
      <c r="E53" s="348"/>
      <c r="F53" s="348"/>
      <c r="G53" s="348"/>
      <c r="H53" s="348"/>
      <c r="I53" s="348"/>
      <c r="J53" s="328" t="s">
        <v>215</v>
      </c>
      <c r="K53" s="328"/>
      <c r="L53" s="271">
        <v>1751.11</v>
      </c>
      <c r="M53" s="271"/>
      <c r="N53" s="335" t="s">
        <v>222</v>
      </c>
      <c r="O53" s="335"/>
      <c r="P53" s="335"/>
      <c r="Q53" s="336"/>
    </row>
    <row r="54" spans="1:17" s="20" customFormat="1" ht="14.25" customHeight="1" x14ac:dyDescent="0.25">
      <c r="A54" s="173">
        <v>14</v>
      </c>
      <c r="B54" s="269" t="s">
        <v>209</v>
      </c>
      <c r="C54" s="348"/>
      <c r="D54" s="348"/>
      <c r="E54" s="348"/>
      <c r="F54" s="348"/>
      <c r="G54" s="348"/>
      <c r="H54" s="348"/>
      <c r="I54" s="348"/>
      <c r="J54" s="328" t="s">
        <v>218</v>
      </c>
      <c r="K54" s="328"/>
      <c r="L54" s="271">
        <v>95455.96</v>
      </c>
      <c r="M54" s="271"/>
      <c r="N54" s="335" t="s">
        <v>222</v>
      </c>
      <c r="O54" s="335"/>
      <c r="P54" s="335"/>
      <c r="Q54" s="336"/>
    </row>
    <row r="55" spans="1:17" s="20" customFormat="1" ht="14.25" customHeight="1" x14ac:dyDescent="0.25">
      <c r="A55" s="173">
        <v>15</v>
      </c>
      <c r="B55" s="269" t="s">
        <v>172</v>
      </c>
      <c r="C55" s="348"/>
      <c r="D55" s="348"/>
      <c r="E55" s="348"/>
      <c r="F55" s="348"/>
      <c r="G55" s="348"/>
      <c r="H55" s="348"/>
      <c r="I55" s="348"/>
      <c r="J55" s="328" t="s">
        <v>219</v>
      </c>
      <c r="K55" s="328"/>
      <c r="L55" s="254">
        <v>138297.72</v>
      </c>
      <c r="M55" s="255"/>
      <c r="N55" s="335" t="s">
        <v>222</v>
      </c>
      <c r="O55" s="335"/>
      <c r="P55" s="335"/>
      <c r="Q55" s="336"/>
    </row>
    <row r="56" spans="1:17" s="20" customFormat="1" ht="14.25" customHeight="1" x14ac:dyDescent="0.25">
      <c r="A56" s="173">
        <v>16</v>
      </c>
      <c r="B56" s="340" t="s">
        <v>175</v>
      </c>
      <c r="C56" s="341"/>
      <c r="D56" s="341"/>
      <c r="E56" s="341"/>
      <c r="F56" s="341"/>
      <c r="G56" s="341"/>
      <c r="H56" s="341"/>
      <c r="I56" s="342"/>
      <c r="J56" s="328" t="s">
        <v>220</v>
      </c>
      <c r="K56" s="328"/>
      <c r="L56" s="254">
        <v>0</v>
      </c>
      <c r="M56" s="255"/>
      <c r="N56" s="335" t="s">
        <v>222</v>
      </c>
      <c r="O56" s="335"/>
      <c r="P56" s="335"/>
      <c r="Q56" s="336"/>
    </row>
    <row r="57" spans="1:17" s="20" customFormat="1" ht="28.5" customHeight="1" x14ac:dyDescent="0.25">
      <c r="A57" s="173">
        <v>17</v>
      </c>
      <c r="B57" s="340" t="s">
        <v>177</v>
      </c>
      <c r="C57" s="341"/>
      <c r="D57" s="341"/>
      <c r="E57" s="341"/>
      <c r="F57" s="341"/>
      <c r="G57" s="341"/>
      <c r="H57" s="341"/>
      <c r="I57" s="342"/>
      <c r="J57" s="328" t="s">
        <v>219</v>
      </c>
      <c r="K57" s="328"/>
      <c r="L57" s="254">
        <v>30093.84</v>
      </c>
      <c r="M57" s="255"/>
      <c r="N57" s="335" t="s">
        <v>222</v>
      </c>
      <c r="O57" s="335"/>
      <c r="P57" s="335"/>
      <c r="Q57" s="336"/>
    </row>
    <row r="58" spans="1:17" s="20" customFormat="1" ht="14.25" customHeight="1" x14ac:dyDescent="0.25">
      <c r="A58" s="173">
        <v>18</v>
      </c>
      <c r="B58" s="340" t="s">
        <v>178</v>
      </c>
      <c r="C58" s="341"/>
      <c r="D58" s="341"/>
      <c r="E58" s="341"/>
      <c r="F58" s="341"/>
      <c r="G58" s="341"/>
      <c r="H58" s="341"/>
      <c r="I58" s="342"/>
      <c r="J58" s="328" t="s">
        <v>219</v>
      </c>
      <c r="K58" s="328"/>
      <c r="L58" s="254">
        <v>308244.36</v>
      </c>
      <c r="M58" s="255"/>
      <c r="N58" s="335" t="s">
        <v>222</v>
      </c>
      <c r="O58" s="335"/>
      <c r="P58" s="335"/>
      <c r="Q58" s="336"/>
    </row>
    <row r="59" spans="1:17" s="20" customFormat="1" ht="27" customHeight="1" x14ac:dyDescent="0.25">
      <c r="A59" s="173">
        <v>19</v>
      </c>
      <c r="B59" s="340" t="s">
        <v>210</v>
      </c>
      <c r="C59" s="341"/>
      <c r="D59" s="341"/>
      <c r="E59" s="341"/>
      <c r="F59" s="341"/>
      <c r="G59" s="341"/>
      <c r="H59" s="341"/>
      <c r="I59" s="342"/>
      <c r="J59" s="328" t="s">
        <v>221</v>
      </c>
      <c r="K59" s="328"/>
      <c r="L59" s="254">
        <v>235329</v>
      </c>
      <c r="M59" s="255"/>
      <c r="N59" s="335" t="s">
        <v>222</v>
      </c>
      <c r="O59" s="335"/>
      <c r="P59" s="335"/>
      <c r="Q59" s="336"/>
    </row>
    <row r="60" spans="1:17" s="20" customFormat="1" ht="18" customHeight="1" x14ac:dyDescent="0.25">
      <c r="A60" s="173">
        <v>20</v>
      </c>
      <c r="B60" s="332" t="s">
        <v>181</v>
      </c>
      <c r="C60" s="333"/>
      <c r="D60" s="333"/>
      <c r="E60" s="333"/>
      <c r="F60" s="333"/>
      <c r="G60" s="333"/>
      <c r="H60" s="333"/>
      <c r="I60" s="334"/>
      <c r="J60" s="256" t="s">
        <v>184</v>
      </c>
      <c r="K60" s="257"/>
      <c r="L60" s="175"/>
      <c r="M60" s="176">
        <v>1368101.28</v>
      </c>
      <c r="N60" s="335" t="s">
        <v>222</v>
      </c>
      <c r="O60" s="335"/>
      <c r="P60" s="335"/>
      <c r="Q60" s="336"/>
    </row>
    <row r="61" spans="1:17" s="20" customFormat="1" ht="14.25" customHeight="1" x14ac:dyDescent="0.25">
      <c r="A61" s="173"/>
      <c r="B61" s="343" t="s">
        <v>154</v>
      </c>
      <c r="C61" s="344"/>
      <c r="D61" s="344"/>
      <c r="E61" s="344"/>
      <c r="F61" s="344"/>
      <c r="G61" s="344"/>
      <c r="H61" s="344"/>
      <c r="I61" s="345"/>
      <c r="J61" s="328"/>
      <c r="K61" s="328"/>
      <c r="L61" s="346">
        <f>+L41+L42+L43+L44+L45+L47+L48+L49+L50+L51+L52+L53+L54+L55+L57+L58+L59+M60</f>
        <v>67396150.870000005</v>
      </c>
      <c r="M61" s="347"/>
      <c r="N61" s="335"/>
      <c r="O61" s="335"/>
      <c r="P61" s="335"/>
      <c r="Q61" s="336"/>
    </row>
    <row r="62" spans="1:17" ht="6.75" customHeight="1" x14ac:dyDescent="0.3">
      <c r="A62" s="10"/>
      <c r="Q62" s="14"/>
    </row>
    <row r="63" spans="1:17" x14ac:dyDescent="0.3">
      <c r="A63" s="272" t="s">
        <v>62</v>
      </c>
      <c r="B63" s="273"/>
      <c r="C63" s="273"/>
      <c r="D63" s="273"/>
      <c r="E63" s="273"/>
      <c r="F63" s="273"/>
      <c r="G63" s="273"/>
      <c r="H63" s="273"/>
      <c r="I63" s="273"/>
      <c r="J63" s="273"/>
      <c r="K63" s="273"/>
      <c r="L63" s="273"/>
      <c r="M63" s="273"/>
      <c r="N63" s="273"/>
      <c r="O63" s="273"/>
      <c r="P63" s="273"/>
      <c r="Q63" s="274"/>
    </row>
    <row r="64" spans="1:17" x14ac:dyDescent="0.3">
      <c r="A64" s="275" t="s">
        <v>110</v>
      </c>
      <c r="B64" s="276"/>
      <c r="C64" s="276"/>
      <c r="D64" s="276"/>
      <c r="E64" s="276"/>
      <c r="F64" s="276" t="s">
        <v>111</v>
      </c>
      <c r="G64" s="276"/>
      <c r="H64" s="276"/>
      <c r="I64" s="276"/>
      <c r="J64" s="276" t="s">
        <v>112</v>
      </c>
      <c r="K64" s="276"/>
      <c r="L64" s="276"/>
      <c r="M64" s="276"/>
      <c r="N64" s="276" t="s">
        <v>105</v>
      </c>
      <c r="O64" s="276"/>
      <c r="P64" s="276"/>
      <c r="Q64" s="277"/>
    </row>
    <row r="65" spans="1:17" s="29" customFormat="1" ht="50.1" customHeight="1" x14ac:dyDescent="0.25">
      <c r="A65" s="339" t="s">
        <v>223</v>
      </c>
      <c r="B65" s="364"/>
      <c r="C65" s="364"/>
      <c r="D65" s="364"/>
      <c r="E65" s="364"/>
      <c r="F65" s="328" t="s">
        <v>212</v>
      </c>
      <c r="G65" s="364"/>
      <c r="H65" s="364"/>
      <c r="I65" s="364"/>
      <c r="J65" s="328" t="s">
        <v>123</v>
      </c>
      <c r="K65" s="328"/>
      <c r="L65" s="328"/>
      <c r="M65" s="328"/>
      <c r="N65" s="328" t="s">
        <v>225</v>
      </c>
      <c r="O65" s="364"/>
      <c r="P65" s="364"/>
      <c r="Q65" s="366"/>
    </row>
    <row r="66" spans="1:17" s="29" customFormat="1" ht="36.75" customHeight="1" x14ac:dyDescent="0.25">
      <c r="A66" s="365"/>
      <c r="B66" s="364"/>
      <c r="C66" s="364"/>
      <c r="D66" s="364"/>
      <c r="E66" s="364"/>
      <c r="F66" s="364"/>
      <c r="G66" s="364"/>
      <c r="H66" s="364"/>
      <c r="I66" s="364"/>
      <c r="J66" s="328"/>
      <c r="K66" s="328"/>
      <c r="L66" s="328"/>
      <c r="M66" s="328"/>
      <c r="N66" s="364"/>
      <c r="O66" s="364"/>
      <c r="P66" s="364"/>
      <c r="Q66" s="366"/>
    </row>
    <row r="67" spans="1:17" s="23" customFormat="1" ht="20.25" customHeight="1" x14ac:dyDescent="0.25">
      <c r="A67" s="349" t="s">
        <v>8</v>
      </c>
      <c r="B67" s="350"/>
      <c r="C67" s="350"/>
      <c r="D67" s="278"/>
      <c r="E67" s="278"/>
      <c r="F67" s="278"/>
      <c r="G67" s="278"/>
      <c r="H67" s="278"/>
      <c r="I67" s="278"/>
      <c r="J67" s="278"/>
      <c r="K67" s="278"/>
      <c r="L67" s="278"/>
      <c r="M67" s="278"/>
      <c r="N67" s="278"/>
      <c r="O67" s="278"/>
      <c r="P67" s="278"/>
      <c r="Q67" s="351"/>
    </row>
    <row r="68" spans="1:17" x14ac:dyDescent="0.3">
      <c r="A68" s="24"/>
      <c r="B68" s="181"/>
      <c r="C68" s="181"/>
      <c r="D68" s="182"/>
      <c r="E68" s="182"/>
      <c r="F68" s="182"/>
      <c r="G68" s="182"/>
      <c r="H68" s="182"/>
      <c r="I68" s="182"/>
      <c r="J68" s="182"/>
      <c r="K68" s="182"/>
      <c r="L68" s="182"/>
      <c r="M68" s="182"/>
      <c r="N68" s="182"/>
      <c r="O68" s="182"/>
      <c r="P68" s="182"/>
      <c r="Q68" s="25"/>
    </row>
    <row r="69" spans="1:17" ht="15.75" customHeight="1" x14ac:dyDescent="0.3">
      <c r="A69" s="361" t="s">
        <v>82</v>
      </c>
      <c r="B69" s="337"/>
      <c r="C69" s="337"/>
      <c r="D69" s="337" t="s">
        <v>7</v>
      </c>
      <c r="E69" s="337"/>
      <c r="F69" s="337"/>
      <c r="G69" s="337" t="s">
        <v>115</v>
      </c>
      <c r="H69" s="337"/>
      <c r="I69" s="337"/>
      <c r="J69" s="337" t="s">
        <v>114</v>
      </c>
      <c r="K69" s="337"/>
      <c r="L69" s="337"/>
      <c r="M69" s="337"/>
      <c r="N69" s="337" t="s">
        <v>116</v>
      </c>
      <c r="O69" s="337"/>
      <c r="P69" s="337"/>
      <c r="Q69" s="338"/>
    </row>
    <row r="70" spans="1:17" s="17" customFormat="1" ht="117.75" customHeight="1" x14ac:dyDescent="0.25">
      <c r="A70" s="339" t="s">
        <v>45</v>
      </c>
      <c r="B70" s="328"/>
      <c r="C70" s="328"/>
      <c r="D70" s="328" t="s">
        <v>48</v>
      </c>
      <c r="E70" s="328"/>
      <c r="F70" s="328"/>
      <c r="G70" s="328"/>
      <c r="H70" s="328"/>
      <c r="I70" s="328"/>
      <c r="J70" s="328" t="s">
        <v>224</v>
      </c>
      <c r="K70" s="328"/>
      <c r="L70" s="328"/>
      <c r="M70" s="328"/>
      <c r="N70" s="328" t="s">
        <v>226</v>
      </c>
      <c r="O70" s="328"/>
      <c r="P70" s="328"/>
      <c r="Q70" s="360"/>
    </row>
    <row r="71" spans="1:17" x14ac:dyDescent="0.3">
      <c r="A71" s="272" t="s">
        <v>243</v>
      </c>
      <c r="B71" s="273"/>
      <c r="C71" s="273"/>
      <c r="D71" s="273"/>
      <c r="E71" s="273"/>
      <c r="F71" s="273"/>
      <c r="G71" s="273"/>
      <c r="H71" s="273"/>
      <c r="I71" s="273"/>
      <c r="J71" s="273"/>
      <c r="K71" s="273"/>
      <c r="L71" s="273"/>
      <c r="M71" s="273"/>
      <c r="N71" s="273"/>
      <c r="O71" s="273"/>
      <c r="P71" s="273"/>
      <c r="Q71" s="274"/>
    </row>
    <row r="72" spans="1:17" x14ac:dyDescent="0.3">
      <c r="A72" s="275" t="s">
        <v>110</v>
      </c>
      <c r="B72" s="276"/>
      <c r="C72" s="276"/>
      <c r="D72" s="276"/>
      <c r="E72" s="276"/>
      <c r="F72" s="276"/>
      <c r="G72" s="276"/>
      <c r="H72" s="276"/>
      <c r="I72" s="276"/>
      <c r="J72" s="276" t="s">
        <v>59</v>
      </c>
      <c r="K72" s="276"/>
      <c r="L72" s="276" t="s">
        <v>116</v>
      </c>
      <c r="M72" s="276"/>
      <c r="N72" s="276" t="s">
        <v>117</v>
      </c>
      <c r="O72" s="276"/>
      <c r="P72" s="276"/>
      <c r="Q72" s="277"/>
    </row>
    <row r="73" spans="1:17" s="17" customFormat="1" ht="17.25" customHeight="1" x14ac:dyDescent="0.25">
      <c r="A73" s="173">
        <v>1</v>
      </c>
      <c r="B73" s="269" t="s">
        <v>185</v>
      </c>
      <c r="C73" s="269"/>
      <c r="D73" s="269"/>
      <c r="E73" s="269"/>
      <c r="F73" s="269"/>
      <c r="G73" s="269"/>
      <c r="H73" s="269"/>
      <c r="I73" s="269"/>
      <c r="J73" s="328" t="s">
        <v>215</v>
      </c>
      <c r="K73" s="328"/>
      <c r="L73" s="271">
        <v>290483.52</v>
      </c>
      <c r="M73" s="271"/>
      <c r="N73" s="269" t="s">
        <v>240</v>
      </c>
      <c r="O73" s="269"/>
      <c r="P73" s="269"/>
      <c r="Q73" s="270"/>
    </row>
    <row r="74" spans="1:17" s="17" customFormat="1" ht="17.25" customHeight="1" x14ac:dyDescent="0.25">
      <c r="A74" s="173">
        <v>2</v>
      </c>
      <c r="B74" s="269" t="s">
        <v>155</v>
      </c>
      <c r="C74" s="269"/>
      <c r="D74" s="269"/>
      <c r="E74" s="269"/>
      <c r="F74" s="269"/>
      <c r="G74" s="269"/>
      <c r="H74" s="269"/>
      <c r="I74" s="269"/>
      <c r="J74" s="328" t="s">
        <v>215</v>
      </c>
      <c r="K74" s="328"/>
      <c r="L74" s="271">
        <v>98601.12</v>
      </c>
      <c r="M74" s="271"/>
      <c r="N74" s="269" t="s">
        <v>240</v>
      </c>
      <c r="O74" s="269"/>
      <c r="P74" s="269"/>
      <c r="Q74" s="270"/>
    </row>
    <row r="75" spans="1:17" s="17" customFormat="1" ht="17.25" customHeight="1" x14ac:dyDescent="0.25">
      <c r="A75" s="173">
        <v>3</v>
      </c>
      <c r="B75" s="269" t="s">
        <v>156</v>
      </c>
      <c r="C75" s="269"/>
      <c r="D75" s="269"/>
      <c r="E75" s="269"/>
      <c r="F75" s="269"/>
      <c r="G75" s="269"/>
      <c r="H75" s="269"/>
      <c r="I75" s="269"/>
      <c r="J75" s="328" t="s">
        <v>215</v>
      </c>
      <c r="K75" s="328"/>
      <c r="L75" s="271">
        <v>23206.2</v>
      </c>
      <c r="M75" s="271"/>
      <c r="N75" s="269" t="s">
        <v>240</v>
      </c>
      <c r="O75" s="269"/>
      <c r="P75" s="269"/>
      <c r="Q75" s="270"/>
    </row>
    <row r="76" spans="1:17" s="17" customFormat="1" ht="17.25" customHeight="1" x14ac:dyDescent="0.25">
      <c r="A76" s="173">
        <v>4</v>
      </c>
      <c r="B76" s="269" t="s">
        <v>159</v>
      </c>
      <c r="C76" s="269"/>
      <c r="D76" s="269"/>
      <c r="E76" s="269"/>
      <c r="F76" s="269"/>
      <c r="G76" s="269"/>
      <c r="H76" s="269"/>
      <c r="I76" s="269"/>
      <c r="J76" s="328" t="s">
        <v>231</v>
      </c>
      <c r="K76" s="328"/>
      <c r="L76" s="271">
        <v>6854.52</v>
      </c>
      <c r="M76" s="271"/>
      <c r="N76" s="269" t="s">
        <v>240</v>
      </c>
      <c r="O76" s="269"/>
      <c r="P76" s="269"/>
      <c r="Q76" s="270"/>
    </row>
    <row r="77" spans="1:17" s="17" customFormat="1" ht="17.25" customHeight="1" x14ac:dyDescent="0.25">
      <c r="A77" s="173">
        <v>5</v>
      </c>
      <c r="B77" s="269" t="s">
        <v>227</v>
      </c>
      <c r="C77" s="269"/>
      <c r="D77" s="269"/>
      <c r="E77" s="269"/>
      <c r="F77" s="269"/>
      <c r="G77" s="269"/>
      <c r="H77" s="269"/>
      <c r="I77" s="269"/>
      <c r="J77" s="328" t="s">
        <v>219</v>
      </c>
      <c r="K77" s="328"/>
      <c r="L77" s="271">
        <v>207.6</v>
      </c>
      <c r="M77" s="271"/>
      <c r="N77" s="269" t="s">
        <v>240</v>
      </c>
      <c r="O77" s="269"/>
      <c r="P77" s="269"/>
      <c r="Q77" s="270"/>
    </row>
    <row r="78" spans="1:17" ht="17.25" customHeight="1" x14ac:dyDescent="0.3">
      <c r="A78" s="172">
        <v>6</v>
      </c>
      <c r="B78" s="267" t="s">
        <v>147</v>
      </c>
      <c r="C78" s="267"/>
      <c r="D78" s="267"/>
      <c r="E78" s="267"/>
      <c r="F78" s="267"/>
      <c r="G78" s="267"/>
      <c r="H78" s="267"/>
      <c r="I78" s="267"/>
      <c r="J78" s="266" t="s">
        <v>215</v>
      </c>
      <c r="K78" s="266"/>
      <c r="L78" s="271">
        <v>1780.32</v>
      </c>
      <c r="M78" s="271"/>
      <c r="N78" s="269" t="s">
        <v>240</v>
      </c>
      <c r="O78" s="269"/>
      <c r="P78" s="269"/>
      <c r="Q78" s="270"/>
    </row>
    <row r="79" spans="1:17" ht="17.25" customHeight="1" x14ac:dyDescent="0.3">
      <c r="A79" s="172">
        <v>7</v>
      </c>
      <c r="B79" s="267" t="s">
        <v>164</v>
      </c>
      <c r="C79" s="267"/>
      <c r="D79" s="267"/>
      <c r="E79" s="267"/>
      <c r="F79" s="267"/>
      <c r="G79" s="267"/>
      <c r="H79" s="267"/>
      <c r="I79" s="267"/>
      <c r="J79" s="328" t="s">
        <v>232</v>
      </c>
      <c r="K79" s="328"/>
      <c r="L79" s="271">
        <v>5843554.7999999998</v>
      </c>
      <c r="M79" s="271"/>
      <c r="N79" s="269" t="s">
        <v>240</v>
      </c>
      <c r="O79" s="269"/>
      <c r="P79" s="269"/>
      <c r="Q79" s="270"/>
    </row>
    <row r="80" spans="1:17" ht="17.25" customHeight="1" x14ac:dyDescent="0.3">
      <c r="A80" s="172">
        <v>8</v>
      </c>
      <c r="B80" s="267" t="s">
        <v>167</v>
      </c>
      <c r="C80" s="267"/>
      <c r="D80" s="267"/>
      <c r="E80" s="267"/>
      <c r="F80" s="267"/>
      <c r="G80" s="267"/>
      <c r="H80" s="267"/>
      <c r="I80" s="267"/>
      <c r="J80" s="328" t="s">
        <v>215</v>
      </c>
      <c r="K80" s="328"/>
      <c r="L80" s="271">
        <v>68880.960000000006</v>
      </c>
      <c r="M80" s="271"/>
      <c r="N80" s="269" t="s">
        <v>240</v>
      </c>
      <c r="O80" s="269"/>
      <c r="P80" s="269"/>
      <c r="Q80" s="270"/>
    </row>
    <row r="81" spans="1:17" ht="17.25" customHeight="1" x14ac:dyDescent="0.3">
      <c r="A81" s="174">
        <v>9</v>
      </c>
      <c r="B81" s="267" t="s">
        <v>169</v>
      </c>
      <c r="C81" s="267"/>
      <c r="D81" s="267"/>
      <c r="E81" s="267"/>
      <c r="F81" s="267"/>
      <c r="G81" s="267"/>
      <c r="H81" s="267"/>
      <c r="I81" s="267"/>
      <c r="J81" s="328" t="s">
        <v>215</v>
      </c>
      <c r="K81" s="328"/>
      <c r="L81" s="271">
        <v>42642.720000000001</v>
      </c>
      <c r="M81" s="271"/>
      <c r="N81" s="269" t="s">
        <v>240</v>
      </c>
      <c r="O81" s="269"/>
      <c r="P81" s="269"/>
      <c r="Q81" s="270"/>
    </row>
    <row r="82" spans="1:17" ht="17.25" customHeight="1" x14ac:dyDescent="0.3">
      <c r="A82" s="174">
        <v>10</v>
      </c>
      <c r="B82" s="267" t="s">
        <v>170</v>
      </c>
      <c r="C82" s="267"/>
      <c r="D82" s="267"/>
      <c r="E82" s="267"/>
      <c r="F82" s="267"/>
      <c r="G82" s="267"/>
      <c r="H82" s="267"/>
      <c r="I82" s="267"/>
      <c r="J82" s="328" t="s">
        <v>215</v>
      </c>
      <c r="K82" s="328"/>
      <c r="L82" s="271">
        <v>68476.320000000007</v>
      </c>
      <c r="M82" s="271"/>
      <c r="N82" s="269" t="s">
        <v>240</v>
      </c>
      <c r="O82" s="269"/>
      <c r="P82" s="269"/>
      <c r="Q82" s="270"/>
    </row>
    <row r="83" spans="1:17" ht="17.25" customHeight="1" x14ac:dyDescent="0.3">
      <c r="A83" s="174">
        <v>11</v>
      </c>
      <c r="B83" s="267" t="s">
        <v>228</v>
      </c>
      <c r="C83" s="267"/>
      <c r="D83" s="267"/>
      <c r="E83" s="267"/>
      <c r="F83" s="267"/>
      <c r="G83" s="267"/>
      <c r="H83" s="267"/>
      <c r="I83" s="267"/>
      <c r="J83" s="328" t="s">
        <v>215</v>
      </c>
      <c r="K83" s="328"/>
      <c r="L83" s="271">
        <v>44079.6</v>
      </c>
      <c r="M83" s="271"/>
      <c r="N83" s="269" t="s">
        <v>240</v>
      </c>
      <c r="O83" s="269"/>
      <c r="P83" s="269"/>
      <c r="Q83" s="270"/>
    </row>
    <row r="84" spans="1:17" ht="17.25" customHeight="1" x14ac:dyDescent="0.3">
      <c r="A84" s="173">
        <v>12</v>
      </c>
      <c r="B84" s="258" t="s">
        <v>148</v>
      </c>
      <c r="C84" s="259"/>
      <c r="D84" s="259"/>
      <c r="E84" s="259"/>
      <c r="F84" s="259"/>
      <c r="G84" s="259"/>
      <c r="H84" s="259"/>
      <c r="I84" s="260"/>
      <c r="J84" s="256"/>
      <c r="K84" s="257"/>
      <c r="L84" s="254">
        <v>55494.86</v>
      </c>
      <c r="M84" s="255"/>
      <c r="N84" s="269" t="s">
        <v>240</v>
      </c>
      <c r="O84" s="269"/>
      <c r="P84" s="269"/>
      <c r="Q84" s="270"/>
    </row>
    <row r="85" spans="1:17" ht="17.25" customHeight="1" x14ac:dyDescent="0.3">
      <c r="A85" s="173">
        <v>13</v>
      </c>
      <c r="B85" s="267" t="s">
        <v>229</v>
      </c>
      <c r="C85" s="267"/>
      <c r="D85" s="267"/>
      <c r="E85" s="267"/>
      <c r="F85" s="267"/>
      <c r="G85" s="267"/>
      <c r="H85" s="267"/>
      <c r="I85" s="267"/>
      <c r="J85" s="328" t="s">
        <v>219</v>
      </c>
      <c r="K85" s="328"/>
      <c r="L85" s="271">
        <v>1248919.3700000001</v>
      </c>
      <c r="M85" s="271"/>
      <c r="N85" s="269" t="s">
        <v>240</v>
      </c>
      <c r="O85" s="269"/>
      <c r="P85" s="269"/>
      <c r="Q85" s="270"/>
    </row>
    <row r="86" spans="1:17" ht="17.25" customHeight="1" x14ac:dyDescent="0.3">
      <c r="A86" s="173">
        <v>14</v>
      </c>
      <c r="B86" s="267" t="s">
        <v>174</v>
      </c>
      <c r="C86" s="267"/>
      <c r="D86" s="267"/>
      <c r="E86" s="267"/>
      <c r="F86" s="267"/>
      <c r="G86" s="267"/>
      <c r="H86" s="267"/>
      <c r="I86" s="267"/>
      <c r="J86" s="328" t="s">
        <v>219</v>
      </c>
      <c r="K86" s="328"/>
      <c r="L86" s="271">
        <v>967906.56</v>
      </c>
      <c r="M86" s="271"/>
      <c r="N86" s="269" t="s">
        <v>240</v>
      </c>
      <c r="O86" s="269"/>
      <c r="P86" s="269"/>
      <c r="Q86" s="270"/>
    </row>
    <row r="87" spans="1:17" ht="17.25" customHeight="1" x14ac:dyDescent="0.3">
      <c r="A87" s="173">
        <v>15</v>
      </c>
      <c r="B87" s="267" t="s">
        <v>153</v>
      </c>
      <c r="C87" s="267"/>
      <c r="D87" s="267"/>
      <c r="E87" s="267"/>
      <c r="F87" s="267"/>
      <c r="G87" s="267"/>
      <c r="H87" s="267"/>
      <c r="I87" s="267"/>
      <c r="J87" s="328" t="s">
        <v>219</v>
      </c>
      <c r="K87" s="328"/>
      <c r="L87" s="271">
        <v>0</v>
      </c>
      <c r="M87" s="271"/>
      <c r="N87" s="269" t="s">
        <v>240</v>
      </c>
      <c r="O87" s="269"/>
      <c r="P87" s="269"/>
      <c r="Q87" s="270"/>
    </row>
    <row r="88" spans="1:17" ht="17.25" customHeight="1" x14ac:dyDescent="0.3">
      <c r="A88" s="173">
        <v>16</v>
      </c>
      <c r="B88" s="267" t="s">
        <v>176</v>
      </c>
      <c r="C88" s="267"/>
      <c r="D88" s="267"/>
      <c r="E88" s="267"/>
      <c r="F88" s="267"/>
      <c r="G88" s="267"/>
      <c r="H88" s="267"/>
      <c r="I88" s="267"/>
      <c r="J88" s="328" t="s">
        <v>219</v>
      </c>
      <c r="K88" s="328"/>
      <c r="L88" s="271">
        <v>37282.44</v>
      </c>
      <c r="M88" s="271"/>
      <c r="N88" s="269" t="s">
        <v>240</v>
      </c>
      <c r="O88" s="269"/>
      <c r="P88" s="269"/>
      <c r="Q88" s="270"/>
    </row>
    <row r="89" spans="1:17" ht="17.25" customHeight="1" x14ac:dyDescent="0.3">
      <c r="A89" s="172">
        <v>17</v>
      </c>
      <c r="B89" s="267" t="s">
        <v>179</v>
      </c>
      <c r="C89" s="267"/>
      <c r="D89" s="267"/>
      <c r="E89" s="267"/>
      <c r="F89" s="267"/>
      <c r="G89" s="267"/>
      <c r="H89" s="267"/>
      <c r="I89" s="267"/>
      <c r="J89" s="328" t="s">
        <v>183</v>
      </c>
      <c r="K89" s="328"/>
      <c r="L89" s="271">
        <v>1492129.04</v>
      </c>
      <c r="M89" s="271"/>
      <c r="N89" s="269" t="s">
        <v>240</v>
      </c>
      <c r="O89" s="269"/>
      <c r="P89" s="269"/>
      <c r="Q89" s="270"/>
    </row>
    <row r="90" spans="1:17" ht="17.25" customHeight="1" x14ac:dyDescent="0.3">
      <c r="A90" s="172">
        <v>18</v>
      </c>
      <c r="B90" s="278" t="s">
        <v>182</v>
      </c>
      <c r="C90" s="278"/>
      <c r="D90" s="278"/>
      <c r="E90" s="278"/>
      <c r="F90" s="278"/>
      <c r="G90" s="278"/>
      <c r="H90" s="278"/>
      <c r="I90" s="278"/>
      <c r="J90" s="279" t="s">
        <v>215</v>
      </c>
      <c r="K90" s="279"/>
      <c r="L90" s="325">
        <v>27520.080000000002</v>
      </c>
      <c r="M90" s="325"/>
      <c r="N90" s="269" t="s">
        <v>240</v>
      </c>
      <c r="O90" s="269"/>
      <c r="P90" s="269"/>
      <c r="Q90" s="270"/>
    </row>
    <row r="91" spans="1:17" x14ac:dyDescent="0.3">
      <c r="A91" s="24"/>
      <c r="B91" s="326" t="s">
        <v>154</v>
      </c>
      <c r="C91" s="326"/>
      <c r="D91" s="326"/>
      <c r="E91" s="326"/>
      <c r="F91" s="326"/>
      <c r="G91" s="326"/>
      <c r="H91" s="326"/>
      <c r="I91" s="326"/>
      <c r="J91" s="182"/>
      <c r="K91" s="182"/>
      <c r="L91" s="327">
        <f>+L73+L74+L75+L76+L77+L78+L79+L80+L81+L82+L83+L84+L85+L86+L88+L89+L90</f>
        <v>10318020.029999999</v>
      </c>
      <c r="M91" s="327"/>
      <c r="N91" s="182"/>
      <c r="O91" s="182"/>
      <c r="P91" s="182"/>
      <c r="Q91" s="25"/>
    </row>
    <row r="92" spans="1:17" x14ac:dyDescent="0.3">
      <c r="A92" s="272" t="s">
        <v>63</v>
      </c>
      <c r="B92" s="273"/>
      <c r="C92" s="273"/>
      <c r="D92" s="273"/>
      <c r="E92" s="273"/>
      <c r="F92" s="273"/>
      <c r="G92" s="273"/>
      <c r="H92" s="273"/>
      <c r="I92" s="273"/>
      <c r="J92" s="273"/>
      <c r="K92" s="273"/>
      <c r="L92" s="273"/>
      <c r="M92" s="273"/>
      <c r="N92" s="273"/>
      <c r="O92" s="273"/>
      <c r="P92" s="273"/>
      <c r="Q92" s="274"/>
    </row>
    <row r="93" spans="1:17" x14ac:dyDescent="0.3">
      <c r="A93" s="275" t="s">
        <v>110</v>
      </c>
      <c r="B93" s="276"/>
      <c r="C93" s="276"/>
      <c r="D93" s="276"/>
      <c r="E93" s="276"/>
      <c r="F93" s="276" t="s">
        <v>111</v>
      </c>
      <c r="G93" s="276"/>
      <c r="H93" s="276"/>
      <c r="I93" s="276"/>
      <c r="J93" s="276" t="s">
        <v>112</v>
      </c>
      <c r="K93" s="276"/>
      <c r="L93" s="276"/>
      <c r="M93" s="276"/>
      <c r="N93" s="276" t="s">
        <v>105</v>
      </c>
      <c r="O93" s="276"/>
      <c r="P93" s="276"/>
      <c r="Q93" s="277"/>
    </row>
    <row r="94" spans="1:17" ht="42" customHeight="1" x14ac:dyDescent="0.3">
      <c r="A94" s="330" t="s">
        <v>233</v>
      </c>
      <c r="B94" s="331"/>
      <c r="C94" s="331"/>
      <c r="D94" s="331"/>
      <c r="E94" s="331"/>
      <c r="F94" s="331" t="s">
        <v>230</v>
      </c>
      <c r="G94" s="331"/>
      <c r="H94" s="331"/>
      <c r="I94" s="331"/>
      <c r="J94" s="353" t="s">
        <v>200</v>
      </c>
      <c r="K94" s="353"/>
      <c r="L94" s="353"/>
      <c r="M94" s="353"/>
      <c r="N94" s="331" t="s">
        <v>274</v>
      </c>
      <c r="O94" s="331"/>
      <c r="P94" s="331"/>
      <c r="Q94" s="354"/>
    </row>
    <row r="95" spans="1:17" ht="27" customHeight="1" x14ac:dyDescent="0.3">
      <c r="A95" s="330"/>
      <c r="B95" s="331"/>
      <c r="C95" s="331"/>
      <c r="D95" s="331"/>
      <c r="E95" s="331"/>
      <c r="F95" s="331"/>
      <c r="G95" s="331"/>
      <c r="H95" s="331"/>
      <c r="I95" s="331"/>
      <c r="J95" s="353"/>
      <c r="K95" s="353"/>
      <c r="L95" s="353"/>
      <c r="M95" s="353"/>
      <c r="N95" s="331"/>
      <c r="O95" s="331"/>
      <c r="P95" s="331"/>
      <c r="Q95" s="354"/>
    </row>
    <row r="96" spans="1:17" ht="17.25" customHeight="1" x14ac:dyDescent="0.3">
      <c r="A96" s="355" t="s">
        <v>8</v>
      </c>
      <c r="B96" s="356"/>
      <c r="C96" s="356"/>
      <c r="D96" s="264" t="s">
        <v>125</v>
      </c>
      <c r="E96" s="264"/>
      <c r="F96" s="264"/>
      <c r="G96" s="264"/>
      <c r="H96" s="264"/>
      <c r="I96" s="264"/>
      <c r="J96" s="264"/>
      <c r="K96" s="264"/>
      <c r="L96" s="264"/>
      <c r="M96" s="264"/>
      <c r="N96" s="264"/>
      <c r="O96" s="264"/>
      <c r="P96" s="264"/>
      <c r="Q96" s="265"/>
    </row>
    <row r="97" spans="1:17" s="27" customFormat="1" x14ac:dyDescent="0.3">
      <c r="A97" s="30"/>
      <c r="B97" s="31"/>
      <c r="C97" s="31"/>
      <c r="D97" s="32"/>
      <c r="E97" s="32"/>
      <c r="F97" s="32"/>
      <c r="G97" s="32"/>
      <c r="H97" s="32"/>
      <c r="I97" s="32"/>
      <c r="J97" s="32"/>
      <c r="K97" s="32"/>
      <c r="L97" s="32"/>
      <c r="M97" s="32"/>
      <c r="N97" s="32"/>
      <c r="O97" s="32"/>
      <c r="P97" s="32"/>
      <c r="Q97" s="183"/>
    </row>
    <row r="98" spans="1:17" ht="15.75" customHeight="1" x14ac:dyDescent="0.3">
      <c r="A98" s="357" t="s">
        <v>82</v>
      </c>
      <c r="B98" s="358"/>
      <c r="C98" s="358"/>
      <c r="D98" s="358" t="s">
        <v>7</v>
      </c>
      <c r="E98" s="358"/>
      <c r="F98" s="358"/>
      <c r="G98" s="358" t="s">
        <v>115</v>
      </c>
      <c r="H98" s="358"/>
      <c r="I98" s="358"/>
      <c r="J98" s="358" t="s">
        <v>114</v>
      </c>
      <c r="K98" s="358"/>
      <c r="L98" s="358"/>
      <c r="M98" s="358"/>
      <c r="N98" s="358" t="s">
        <v>116</v>
      </c>
      <c r="O98" s="358"/>
      <c r="P98" s="358"/>
      <c r="Q98" s="359"/>
    </row>
    <row r="99" spans="1:17" ht="90" customHeight="1" x14ac:dyDescent="0.3">
      <c r="A99" s="324" t="s">
        <v>45</v>
      </c>
      <c r="B99" s="266"/>
      <c r="C99" s="266"/>
      <c r="D99" s="266" t="s">
        <v>46</v>
      </c>
      <c r="E99" s="266"/>
      <c r="F99" s="266"/>
      <c r="G99" s="279"/>
      <c r="H99" s="279"/>
      <c r="I99" s="279"/>
      <c r="J99" s="329" t="s">
        <v>234</v>
      </c>
      <c r="K99" s="329"/>
      <c r="L99" s="329"/>
      <c r="M99" s="329"/>
      <c r="N99" s="329" t="s">
        <v>279</v>
      </c>
      <c r="O99" s="329"/>
      <c r="P99" s="329"/>
      <c r="Q99" s="352"/>
    </row>
    <row r="100" spans="1:17" x14ac:dyDescent="0.3">
      <c r="A100" s="272" t="s">
        <v>244</v>
      </c>
      <c r="B100" s="273"/>
      <c r="C100" s="273"/>
      <c r="D100" s="273"/>
      <c r="E100" s="273"/>
      <c r="F100" s="273"/>
      <c r="G100" s="273"/>
      <c r="H100" s="273"/>
      <c r="I100" s="273"/>
      <c r="J100" s="273"/>
      <c r="K100" s="273"/>
      <c r="L100" s="273"/>
      <c r="M100" s="273"/>
      <c r="N100" s="273"/>
      <c r="O100" s="273"/>
      <c r="P100" s="273"/>
      <c r="Q100" s="274"/>
    </row>
    <row r="101" spans="1:17" x14ac:dyDescent="0.3">
      <c r="A101" s="275" t="s">
        <v>110</v>
      </c>
      <c r="B101" s="276"/>
      <c r="C101" s="276"/>
      <c r="D101" s="276"/>
      <c r="E101" s="276"/>
      <c r="F101" s="276"/>
      <c r="G101" s="276"/>
      <c r="H101" s="276"/>
      <c r="I101" s="276"/>
      <c r="J101" s="276" t="s">
        <v>59</v>
      </c>
      <c r="K101" s="276"/>
      <c r="L101" s="276" t="s">
        <v>116</v>
      </c>
      <c r="M101" s="276"/>
      <c r="N101" s="276" t="s">
        <v>117</v>
      </c>
      <c r="O101" s="276"/>
      <c r="P101" s="276"/>
      <c r="Q101" s="277"/>
    </row>
    <row r="102" spans="1:17" ht="18" customHeight="1" x14ac:dyDescent="0.3">
      <c r="A102" s="172">
        <v>1</v>
      </c>
      <c r="B102" s="267" t="s">
        <v>150</v>
      </c>
      <c r="C102" s="267"/>
      <c r="D102" s="267"/>
      <c r="E102" s="267"/>
      <c r="F102" s="267"/>
      <c r="G102" s="267"/>
      <c r="H102" s="267"/>
      <c r="I102" s="267"/>
      <c r="J102" s="266" t="s">
        <v>220</v>
      </c>
      <c r="K102" s="266"/>
      <c r="L102" s="271">
        <v>35005.800000000003</v>
      </c>
      <c r="M102" s="271"/>
      <c r="N102" s="267" t="s">
        <v>240</v>
      </c>
      <c r="O102" s="267"/>
      <c r="P102" s="267"/>
      <c r="Q102" s="268"/>
    </row>
    <row r="103" spans="1:17" ht="18" customHeight="1" x14ac:dyDescent="0.3">
      <c r="A103" s="172">
        <v>2</v>
      </c>
      <c r="B103" s="267" t="s">
        <v>150</v>
      </c>
      <c r="C103" s="267"/>
      <c r="D103" s="267"/>
      <c r="E103" s="267"/>
      <c r="F103" s="267"/>
      <c r="G103" s="267"/>
      <c r="H103" s="267"/>
      <c r="I103" s="267"/>
      <c r="J103" s="266" t="s">
        <v>215</v>
      </c>
      <c r="K103" s="266"/>
      <c r="L103" s="271">
        <v>26083.58</v>
      </c>
      <c r="M103" s="271"/>
      <c r="N103" s="267" t="s">
        <v>240</v>
      </c>
      <c r="O103" s="267"/>
      <c r="P103" s="267"/>
      <c r="Q103" s="268"/>
    </row>
    <row r="104" spans="1:17" ht="18" customHeight="1" x14ac:dyDescent="0.3">
      <c r="A104" s="172">
        <v>3</v>
      </c>
      <c r="B104" s="258" t="s">
        <v>271</v>
      </c>
      <c r="C104" s="259"/>
      <c r="D104" s="259"/>
      <c r="E104" s="259"/>
      <c r="F104" s="259"/>
      <c r="G104" s="259"/>
      <c r="H104" s="259"/>
      <c r="I104" s="260"/>
      <c r="J104" s="266" t="s">
        <v>215</v>
      </c>
      <c r="K104" s="266"/>
      <c r="L104" s="254">
        <v>0</v>
      </c>
      <c r="M104" s="255"/>
      <c r="N104" s="267" t="s">
        <v>240</v>
      </c>
      <c r="O104" s="267"/>
      <c r="P104" s="267"/>
      <c r="Q104" s="268"/>
    </row>
    <row r="105" spans="1:17" ht="18" customHeight="1" x14ac:dyDescent="0.3">
      <c r="A105" s="172">
        <v>4</v>
      </c>
      <c r="B105" s="267" t="s">
        <v>173</v>
      </c>
      <c r="C105" s="267"/>
      <c r="D105" s="267"/>
      <c r="E105" s="267"/>
      <c r="F105" s="267"/>
      <c r="G105" s="267"/>
      <c r="H105" s="267"/>
      <c r="I105" s="267"/>
      <c r="J105" s="266" t="s">
        <v>219</v>
      </c>
      <c r="K105" s="266"/>
      <c r="L105" s="271">
        <v>307733.03999999998</v>
      </c>
      <c r="M105" s="271"/>
      <c r="N105" s="267" t="s">
        <v>240</v>
      </c>
      <c r="O105" s="267"/>
      <c r="P105" s="267"/>
      <c r="Q105" s="268"/>
    </row>
    <row r="106" spans="1:17" ht="18" customHeight="1" x14ac:dyDescent="0.3">
      <c r="A106" s="172">
        <v>5</v>
      </c>
      <c r="B106" s="267" t="s">
        <v>235</v>
      </c>
      <c r="C106" s="267"/>
      <c r="D106" s="267"/>
      <c r="E106" s="267"/>
      <c r="F106" s="267"/>
      <c r="G106" s="267"/>
      <c r="H106" s="267"/>
      <c r="I106" s="267"/>
      <c r="J106" s="266" t="s">
        <v>219</v>
      </c>
      <c r="K106" s="266"/>
      <c r="L106" s="271">
        <v>1946.98</v>
      </c>
      <c r="M106" s="271"/>
      <c r="N106" s="267" t="s">
        <v>240</v>
      </c>
      <c r="O106" s="267"/>
      <c r="P106" s="267"/>
      <c r="Q106" s="268"/>
    </row>
    <row r="107" spans="1:17" ht="18" customHeight="1" x14ac:dyDescent="0.3">
      <c r="A107" s="172">
        <v>6</v>
      </c>
      <c r="B107" s="267" t="s">
        <v>236</v>
      </c>
      <c r="C107" s="267"/>
      <c r="D107" s="267"/>
      <c r="E107" s="267"/>
      <c r="F107" s="267"/>
      <c r="G107" s="267"/>
      <c r="H107" s="267"/>
      <c r="I107" s="267"/>
      <c r="J107" s="266" t="s">
        <v>219</v>
      </c>
      <c r="K107" s="266"/>
      <c r="L107" s="271">
        <v>2868943.63</v>
      </c>
      <c r="M107" s="271"/>
      <c r="N107" s="267" t="s">
        <v>240</v>
      </c>
      <c r="O107" s="267"/>
      <c r="P107" s="267"/>
      <c r="Q107" s="268"/>
    </row>
    <row r="108" spans="1:17" ht="18" customHeight="1" x14ac:dyDescent="0.3">
      <c r="A108" s="172">
        <v>7</v>
      </c>
      <c r="B108" s="267" t="s">
        <v>237</v>
      </c>
      <c r="C108" s="267"/>
      <c r="D108" s="267"/>
      <c r="E108" s="267"/>
      <c r="F108" s="267"/>
      <c r="G108" s="267"/>
      <c r="H108" s="267"/>
      <c r="I108" s="267"/>
      <c r="J108" s="266" t="s">
        <v>184</v>
      </c>
      <c r="K108" s="266"/>
      <c r="L108" s="271">
        <v>735558.71</v>
      </c>
      <c r="M108" s="271"/>
      <c r="N108" s="267" t="s">
        <v>240</v>
      </c>
      <c r="O108" s="267"/>
      <c r="P108" s="267"/>
      <c r="Q108" s="268"/>
    </row>
    <row r="109" spans="1:17" ht="18" customHeight="1" x14ac:dyDescent="0.3">
      <c r="A109" s="172">
        <v>8</v>
      </c>
      <c r="B109" s="267" t="s">
        <v>238</v>
      </c>
      <c r="C109" s="267"/>
      <c r="D109" s="267"/>
      <c r="E109" s="267"/>
      <c r="F109" s="267"/>
      <c r="G109" s="267"/>
      <c r="H109" s="267"/>
      <c r="I109" s="267"/>
      <c r="J109" s="266" t="s">
        <v>219</v>
      </c>
      <c r="K109" s="266"/>
      <c r="L109" s="271">
        <v>3049.8</v>
      </c>
      <c r="M109" s="271"/>
      <c r="N109" s="267" t="s">
        <v>240</v>
      </c>
      <c r="O109" s="267"/>
      <c r="P109" s="267"/>
      <c r="Q109" s="268"/>
    </row>
    <row r="110" spans="1:17" ht="18" customHeight="1" x14ac:dyDescent="0.3">
      <c r="A110" s="172">
        <v>9</v>
      </c>
      <c r="B110" s="267" t="s">
        <v>187</v>
      </c>
      <c r="C110" s="267"/>
      <c r="D110" s="267"/>
      <c r="E110" s="267"/>
      <c r="F110" s="267"/>
      <c r="G110" s="267"/>
      <c r="H110" s="267"/>
      <c r="I110" s="267"/>
      <c r="J110" s="328" t="s">
        <v>184</v>
      </c>
      <c r="K110" s="328"/>
      <c r="L110" s="271">
        <v>187669.44</v>
      </c>
      <c r="M110" s="271"/>
      <c r="N110" s="267" t="s">
        <v>240</v>
      </c>
      <c r="O110" s="267"/>
      <c r="P110" s="267"/>
      <c r="Q110" s="268"/>
    </row>
    <row r="111" spans="1:17" ht="18" customHeight="1" x14ac:dyDescent="0.3">
      <c r="A111" s="172">
        <v>10</v>
      </c>
      <c r="B111" s="267" t="s">
        <v>180</v>
      </c>
      <c r="C111" s="267"/>
      <c r="D111" s="267"/>
      <c r="E111" s="267"/>
      <c r="F111" s="267"/>
      <c r="G111" s="267"/>
      <c r="H111" s="267"/>
      <c r="I111" s="267"/>
      <c r="J111" s="328" t="s">
        <v>241</v>
      </c>
      <c r="K111" s="328"/>
      <c r="L111" s="271">
        <v>180337.58</v>
      </c>
      <c r="M111" s="271"/>
      <c r="N111" s="267" t="s">
        <v>240</v>
      </c>
      <c r="O111" s="267"/>
      <c r="P111" s="267"/>
      <c r="Q111" s="268"/>
    </row>
    <row r="112" spans="1:17" ht="18" customHeight="1" x14ac:dyDescent="0.3">
      <c r="A112" s="172">
        <v>11</v>
      </c>
      <c r="B112" s="264" t="s">
        <v>188</v>
      </c>
      <c r="C112" s="264"/>
      <c r="D112" s="264"/>
      <c r="E112" s="264"/>
      <c r="F112" s="264"/>
      <c r="G112" s="264"/>
      <c r="H112" s="264"/>
      <c r="I112" s="264"/>
      <c r="J112" s="262" t="s">
        <v>242</v>
      </c>
      <c r="K112" s="262"/>
      <c r="L112" s="325">
        <v>588509.93000000005</v>
      </c>
      <c r="M112" s="325"/>
      <c r="N112" s="264" t="s">
        <v>240</v>
      </c>
      <c r="O112" s="264"/>
      <c r="P112" s="264"/>
      <c r="Q112" s="265"/>
    </row>
    <row r="113" spans="1:17" ht="18" customHeight="1" x14ac:dyDescent="0.3">
      <c r="A113" s="174"/>
      <c r="B113" s="261" t="s">
        <v>154</v>
      </c>
      <c r="C113" s="261"/>
      <c r="D113" s="261"/>
      <c r="E113" s="261"/>
      <c r="F113" s="261"/>
      <c r="G113" s="261"/>
      <c r="H113" s="261"/>
      <c r="I113" s="261"/>
      <c r="J113" s="262"/>
      <c r="K113" s="262"/>
      <c r="L113" s="263">
        <f>+L102+L103+L104+L105+L106+L107+L108+L109+L110+L111+L112</f>
        <v>4934838.4899999993</v>
      </c>
      <c r="M113" s="263"/>
      <c r="N113" s="264"/>
      <c r="O113" s="264"/>
      <c r="P113" s="264"/>
      <c r="Q113" s="265"/>
    </row>
    <row r="114" spans="1:17" x14ac:dyDescent="0.3">
      <c r="A114" s="430" t="s">
        <v>263</v>
      </c>
      <c r="B114" s="431"/>
      <c r="C114" s="431"/>
      <c r="D114" s="431"/>
      <c r="E114" s="431"/>
      <c r="F114" s="431"/>
      <c r="G114" s="431"/>
      <c r="H114" s="431"/>
      <c r="I114" s="431"/>
      <c r="J114" s="431"/>
      <c r="K114" s="431"/>
      <c r="L114" s="431"/>
      <c r="M114" s="431"/>
      <c r="N114" s="431"/>
      <c r="O114" s="431"/>
      <c r="P114" s="431"/>
      <c r="Q114" s="432"/>
    </row>
    <row r="115" spans="1:17" x14ac:dyDescent="0.3">
      <c r="A115" s="184" t="s">
        <v>245</v>
      </c>
      <c r="B115" s="305" t="s">
        <v>246</v>
      </c>
      <c r="C115" s="306"/>
      <c r="D115" s="306"/>
      <c r="E115" s="306"/>
      <c r="F115" s="306"/>
      <c r="G115" s="306"/>
      <c r="H115" s="306"/>
      <c r="I115" s="306"/>
      <c r="J115" s="306"/>
      <c r="K115" s="306"/>
      <c r="L115" s="306"/>
      <c r="M115" s="433"/>
      <c r="N115" s="305" t="s">
        <v>247</v>
      </c>
      <c r="O115" s="306"/>
      <c r="P115" s="306"/>
      <c r="Q115" s="307"/>
    </row>
    <row r="116" spans="1:17" ht="15.75" customHeight="1" x14ac:dyDescent="0.3">
      <c r="A116" s="185">
        <v>1</v>
      </c>
      <c r="B116" s="434" t="s">
        <v>250</v>
      </c>
      <c r="C116" s="435"/>
      <c r="D116" s="435"/>
      <c r="E116" s="435"/>
      <c r="F116" s="435"/>
      <c r="G116" s="435"/>
      <c r="H116" s="435"/>
      <c r="I116" s="435"/>
      <c r="J116" s="435"/>
      <c r="K116" s="435"/>
      <c r="L116" s="435"/>
      <c r="M116" s="436"/>
      <c r="N116" s="292"/>
      <c r="O116" s="293"/>
      <c r="P116" s="293"/>
      <c r="Q116" s="295"/>
    </row>
    <row r="117" spans="1:17" ht="409.5" customHeight="1" x14ac:dyDescent="0.3">
      <c r="A117" s="440"/>
      <c r="B117" s="437" t="s">
        <v>249</v>
      </c>
      <c r="C117" s="438"/>
      <c r="D117" s="438"/>
      <c r="E117" s="438"/>
      <c r="F117" s="438"/>
      <c r="G117" s="438"/>
      <c r="H117" s="438"/>
      <c r="I117" s="438"/>
      <c r="J117" s="438"/>
      <c r="K117" s="438"/>
      <c r="L117" s="438"/>
      <c r="M117" s="439"/>
      <c r="N117" s="442" t="s">
        <v>267</v>
      </c>
      <c r="O117" s="443"/>
      <c r="P117" s="443"/>
      <c r="Q117" s="444"/>
    </row>
    <row r="118" spans="1:17" ht="409.5" customHeight="1" x14ac:dyDescent="0.3">
      <c r="A118" s="441"/>
      <c r="B118" s="437" t="s">
        <v>248</v>
      </c>
      <c r="C118" s="438"/>
      <c r="D118" s="438"/>
      <c r="E118" s="438"/>
      <c r="F118" s="438"/>
      <c r="G118" s="438"/>
      <c r="H118" s="438"/>
      <c r="I118" s="438"/>
      <c r="J118" s="438"/>
      <c r="K118" s="438"/>
      <c r="L118" s="438"/>
      <c r="M118" s="439"/>
      <c r="N118" s="445"/>
      <c r="O118" s="446"/>
      <c r="P118" s="446"/>
      <c r="Q118" s="447"/>
    </row>
    <row r="119" spans="1:17" x14ac:dyDescent="0.3">
      <c r="A119" s="187">
        <v>2</v>
      </c>
      <c r="B119" s="302" t="s">
        <v>251</v>
      </c>
      <c r="C119" s="303"/>
      <c r="D119" s="303"/>
      <c r="E119" s="303"/>
      <c r="F119" s="303"/>
      <c r="G119" s="303"/>
      <c r="H119" s="303"/>
      <c r="I119" s="303"/>
      <c r="J119" s="303"/>
      <c r="K119" s="303"/>
      <c r="L119" s="303"/>
      <c r="M119" s="304"/>
      <c r="N119" s="305" t="s">
        <v>247</v>
      </c>
      <c r="O119" s="306"/>
      <c r="P119" s="306"/>
      <c r="Q119" s="307"/>
    </row>
    <row r="120" spans="1:17" ht="111.75" customHeight="1" x14ac:dyDescent="0.3">
      <c r="A120" s="186"/>
      <c r="B120" s="280" t="s">
        <v>252</v>
      </c>
      <c r="C120" s="281"/>
      <c r="D120" s="281"/>
      <c r="E120" s="281"/>
      <c r="F120" s="281"/>
      <c r="G120" s="281"/>
      <c r="H120" s="281"/>
      <c r="I120" s="281"/>
      <c r="J120" s="281"/>
      <c r="K120" s="281"/>
      <c r="L120" s="281"/>
      <c r="M120" s="282"/>
      <c r="N120" s="427" t="s">
        <v>275</v>
      </c>
      <c r="O120" s="428"/>
      <c r="P120" s="428"/>
      <c r="Q120" s="429"/>
    </row>
    <row r="121" spans="1:17" x14ac:dyDescent="0.3">
      <c r="A121" s="187">
        <v>3</v>
      </c>
      <c r="B121" s="302" t="s">
        <v>253</v>
      </c>
      <c r="C121" s="303"/>
      <c r="D121" s="303"/>
      <c r="E121" s="303"/>
      <c r="F121" s="303"/>
      <c r="G121" s="303"/>
      <c r="H121" s="303"/>
      <c r="I121" s="303"/>
      <c r="J121" s="303"/>
      <c r="K121" s="303"/>
      <c r="L121" s="303"/>
      <c r="M121" s="304"/>
      <c r="N121" s="305" t="s">
        <v>247</v>
      </c>
      <c r="O121" s="306"/>
      <c r="P121" s="306"/>
      <c r="Q121" s="307"/>
    </row>
    <row r="122" spans="1:17" ht="60" customHeight="1" x14ac:dyDescent="0.3">
      <c r="A122" s="188"/>
      <c r="B122" s="318" t="s">
        <v>254</v>
      </c>
      <c r="C122" s="319"/>
      <c r="D122" s="319"/>
      <c r="E122" s="319"/>
      <c r="F122" s="319"/>
      <c r="G122" s="319"/>
      <c r="H122" s="319"/>
      <c r="I122" s="319"/>
      <c r="J122" s="319"/>
      <c r="K122" s="319"/>
      <c r="L122" s="319"/>
      <c r="M122" s="320"/>
      <c r="N122" s="280" t="s">
        <v>268</v>
      </c>
      <c r="O122" s="316"/>
      <c r="P122" s="316"/>
      <c r="Q122" s="317"/>
    </row>
    <row r="123" spans="1:17" x14ac:dyDescent="0.3">
      <c r="A123" s="189">
        <v>4</v>
      </c>
      <c r="B123" s="321" t="s">
        <v>255</v>
      </c>
      <c r="C123" s="322"/>
      <c r="D123" s="322"/>
      <c r="E123" s="322"/>
      <c r="F123" s="322"/>
      <c r="G123" s="322"/>
      <c r="H123" s="322"/>
      <c r="I123" s="322"/>
      <c r="J123" s="322"/>
      <c r="K123" s="322"/>
      <c r="L123" s="322"/>
      <c r="M123" s="323"/>
      <c r="N123" s="305" t="s">
        <v>247</v>
      </c>
      <c r="O123" s="306"/>
      <c r="P123" s="306"/>
      <c r="Q123" s="307"/>
    </row>
    <row r="124" spans="1:17" ht="93.75" customHeight="1" x14ac:dyDescent="0.3">
      <c r="A124" s="190"/>
      <c r="B124" s="308" t="s">
        <v>256</v>
      </c>
      <c r="C124" s="309"/>
      <c r="D124" s="309"/>
      <c r="E124" s="309"/>
      <c r="F124" s="309"/>
      <c r="G124" s="309"/>
      <c r="H124" s="309"/>
      <c r="I124" s="309"/>
      <c r="J124" s="309"/>
      <c r="K124" s="309"/>
      <c r="L124" s="309"/>
      <c r="M124" s="310"/>
      <c r="N124" s="283" t="s">
        <v>276</v>
      </c>
      <c r="O124" s="284"/>
      <c r="P124" s="284"/>
      <c r="Q124" s="285"/>
    </row>
    <row r="125" spans="1:17" x14ac:dyDescent="0.3">
      <c r="A125" s="189">
        <v>5</v>
      </c>
      <c r="B125" s="302" t="s">
        <v>257</v>
      </c>
      <c r="C125" s="303"/>
      <c r="D125" s="303"/>
      <c r="E125" s="303"/>
      <c r="F125" s="303"/>
      <c r="G125" s="303"/>
      <c r="H125" s="303"/>
      <c r="I125" s="303"/>
      <c r="J125" s="303"/>
      <c r="K125" s="303"/>
      <c r="L125" s="303"/>
      <c r="M125" s="304"/>
      <c r="N125" s="305" t="s">
        <v>247</v>
      </c>
      <c r="O125" s="306"/>
      <c r="P125" s="306"/>
      <c r="Q125" s="307"/>
    </row>
    <row r="126" spans="1:17" s="23" customFormat="1" ht="76.5" customHeight="1" x14ac:dyDescent="0.25">
      <c r="A126" s="188"/>
      <c r="B126" s="308" t="s">
        <v>258</v>
      </c>
      <c r="C126" s="309"/>
      <c r="D126" s="309"/>
      <c r="E126" s="309"/>
      <c r="F126" s="309"/>
      <c r="G126" s="309"/>
      <c r="H126" s="309"/>
      <c r="I126" s="309"/>
      <c r="J126" s="309"/>
      <c r="K126" s="309"/>
      <c r="L126" s="309"/>
      <c r="M126" s="310"/>
      <c r="N126" s="308" t="s">
        <v>270</v>
      </c>
      <c r="O126" s="311"/>
      <c r="P126" s="311"/>
      <c r="Q126" s="312"/>
    </row>
    <row r="127" spans="1:17" x14ac:dyDescent="0.3">
      <c r="A127" s="189">
        <v>6</v>
      </c>
      <c r="B127" s="302" t="s">
        <v>259</v>
      </c>
      <c r="C127" s="303"/>
      <c r="D127" s="303"/>
      <c r="E127" s="303"/>
      <c r="F127" s="303"/>
      <c r="G127" s="303"/>
      <c r="H127" s="303"/>
      <c r="I127" s="303"/>
      <c r="J127" s="303"/>
      <c r="K127" s="303"/>
      <c r="L127" s="303"/>
      <c r="M127" s="304"/>
      <c r="N127" s="305" t="s">
        <v>247</v>
      </c>
      <c r="O127" s="306"/>
      <c r="P127" s="306"/>
      <c r="Q127" s="307"/>
    </row>
    <row r="128" spans="1:17" ht="44.25" customHeight="1" x14ac:dyDescent="0.3">
      <c r="A128" s="190"/>
      <c r="B128" s="313" t="s">
        <v>260</v>
      </c>
      <c r="C128" s="314"/>
      <c r="D128" s="314"/>
      <c r="E128" s="314"/>
      <c r="F128" s="314"/>
      <c r="G128" s="314"/>
      <c r="H128" s="314"/>
      <c r="I128" s="314"/>
      <c r="J128" s="314"/>
      <c r="K128" s="314"/>
      <c r="L128" s="314"/>
      <c r="M128" s="315"/>
      <c r="N128" s="280" t="s">
        <v>269</v>
      </c>
      <c r="O128" s="316"/>
      <c r="P128" s="316"/>
      <c r="Q128" s="317"/>
    </row>
    <row r="129" spans="1:17" x14ac:dyDescent="0.3">
      <c r="A129" s="189">
        <v>7</v>
      </c>
      <c r="B129" s="302" t="s">
        <v>261</v>
      </c>
      <c r="C129" s="303"/>
      <c r="D129" s="303"/>
      <c r="E129" s="303"/>
      <c r="F129" s="303"/>
      <c r="G129" s="303"/>
      <c r="H129" s="303"/>
      <c r="I129" s="303"/>
      <c r="J129" s="303"/>
      <c r="K129" s="303"/>
      <c r="L129" s="303"/>
      <c r="M129" s="304"/>
      <c r="N129" s="305" t="s">
        <v>247</v>
      </c>
      <c r="O129" s="306"/>
      <c r="P129" s="306"/>
      <c r="Q129" s="307"/>
    </row>
    <row r="130" spans="1:17" ht="87" customHeight="1" x14ac:dyDescent="0.3">
      <c r="A130" s="190"/>
      <c r="B130" s="280" t="s">
        <v>262</v>
      </c>
      <c r="C130" s="281"/>
      <c r="D130" s="281"/>
      <c r="E130" s="281"/>
      <c r="F130" s="281"/>
      <c r="G130" s="281"/>
      <c r="H130" s="281"/>
      <c r="I130" s="281"/>
      <c r="J130" s="281"/>
      <c r="K130" s="281"/>
      <c r="L130" s="281"/>
      <c r="M130" s="282"/>
      <c r="N130" s="283" t="s">
        <v>277</v>
      </c>
      <c r="O130" s="284"/>
      <c r="P130" s="284"/>
      <c r="Q130" s="285"/>
    </row>
    <row r="131" spans="1:17" ht="22.5" customHeight="1" x14ac:dyDescent="0.3">
      <c r="A131" s="190"/>
      <c r="B131" s="296" t="s">
        <v>278</v>
      </c>
      <c r="C131" s="297"/>
      <c r="D131" s="297"/>
      <c r="E131" s="297"/>
      <c r="F131" s="297"/>
      <c r="G131" s="297"/>
      <c r="H131" s="297"/>
      <c r="I131" s="297"/>
      <c r="J131" s="297"/>
      <c r="K131" s="297"/>
      <c r="L131" s="297"/>
      <c r="M131" s="298"/>
      <c r="N131" s="299">
        <f>+'COMPONENTE 1'!F134+'COMPONENTE 2'!F129+'COMPONENTE 3'!F116</f>
        <v>19671700.559999999</v>
      </c>
      <c r="O131" s="300"/>
      <c r="P131" s="300"/>
      <c r="Q131" s="301"/>
    </row>
    <row r="132" spans="1:17" x14ac:dyDescent="0.3">
      <c r="A132" s="286" t="s">
        <v>264</v>
      </c>
      <c r="B132" s="287"/>
      <c r="C132" s="287"/>
      <c r="D132" s="287"/>
      <c r="E132" s="287"/>
      <c r="F132" s="287"/>
      <c r="G132" s="287"/>
      <c r="H132" s="287"/>
      <c r="I132" s="287"/>
      <c r="J132" s="287"/>
      <c r="K132" s="287"/>
      <c r="L132" s="287"/>
      <c r="M132" s="287"/>
      <c r="N132" s="287"/>
      <c r="O132" s="287"/>
      <c r="P132" s="287"/>
      <c r="Q132" s="288"/>
    </row>
    <row r="133" spans="1:17" x14ac:dyDescent="0.3">
      <c r="A133" s="190"/>
      <c r="B133" s="292"/>
      <c r="C133" s="293"/>
      <c r="D133" s="293"/>
      <c r="E133" s="293"/>
      <c r="F133" s="293"/>
      <c r="G133" s="293"/>
      <c r="H133" s="293"/>
      <c r="I133" s="293"/>
      <c r="J133" s="293"/>
      <c r="K133" s="293"/>
      <c r="L133" s="293"/>
      <c r="M133" s="294"/>
      <c r="N133" s="292"/>
      <c r="O133" s="293"/>
      <c r="P133" s="293"/>
      <c r="Q133" s="295"/>
    </row>
    <row r="134" spans="1:17" x14ac:dyDescent="0.3">
      <c r="A134" s="190"/>
      <c r="B134" s="292"/>
      <c r="C134" s="293"/>
      <c r="D134" s="293"/>
      <c r="E134" s="293"/>
      <c r="F134" s="293"/>
      <c r="G134" s="293"/>
      <c r="H134" s="293"/>
      <c r="I134" s="293"/>
      <c r="J134" s="293"/>
      <c r="K134" s="293"/>
      <c r="L134" s="293"/>
      <c r="M134" s="294"/>
      <c r="N134" s="292"/>
      <c r="O134" s="293"/>
      <c r="P134" s="293"/>
      <c r="Q134" s="295"/>
    </row>
    <row r="135" spans="1:17" x14ac:dyDescent="0.3">
      <c r="A135" s="190"/>
      <c r="B135" s="292"/>
      <c r="C135" s="293"/>
      <c r="D135" s="293"/>
      <c r="E135" s="293"/>
      <c r="F135" s="293"/>
      <c r="G135" s="293"/>
      <c r="H135" s="293"/>
      <c r="I135" s="293"/>
      <c r="J135" s="293"/>
      <c r="K135" s="293"/>
      <c r="L135" s="293"/>
      <c r="M135" s="294"/>
      <c r="N135" s="292"/>
      <c r="O135" s="293"/>
      <c r="P135" s="293"/>
      <c r="Q135" s="295"/>
    </row>
    <row r="136" spans="1:17" x14ac:dyDescent="0.3">
      <c r="A136" s="286" t="s">
        <v>265</v>
      </c>
      <c r="B136" s="287"/>
      <c r="C136" s="287"/>
      <c r="D136" s="287"/>
      <c r="E136" s="287"/>
      <c r="F136" s="287"/>
      <c r="G136" s="287"/>
      <c r="H136" s="287"/>
      <c r="I136" s="287"/>
      <c r="J136" s="287"/>
      <c r="K136" s="287"/>
      <c r="L136" s="287"/>
      <c r="M136" s="287"/>
      <c r="N136" s="287"/>
      <c r="O136" s="287"/>
      <c r="P136" s="287"/>
      <c r="Q136" s="288"/>
    </row>
    <row r="137" spans="1:17" x14ac:dyDescent="0.3">
      <c r="A137" s="190"/>
      <c r="B137" s="292"/>
      <c r="C137" s="293"/>
      <c r="D137" s="293"/>
      <c r="E137" s="293"/>
      <c r="F137" s="293"/>
      <c r="G137" s="293"/>
      <c r="H137" s="293"/>
      <c r="I137" s="293"/>
      <c r="J137" s="293"/>
      <c r="K137" s="293"/>
      <c r="L137" s="293"/>
      <c r="M137" s="294"/>
      <c r="N137" s="292"/>
      <c r="O137" s="293"/>
      <c r="P137" s="293"/>
      <c r="Q137" s="295"/>
    </row>
    <row r="138" spans="1:17" x14ac:dyDescent="0.3">
      <c r="A138" s="190"/>
      <c r="B138" s="292"/>
      <c r="C138" s="293"/>
      <c r="D138" s="293"/>
      <c r="E138" s="293"/>
      <c r="F138" s="293"/>
      <c r="G138" s="293"/>
      <c r="H138" s="293"/>
      <c r="I138" s="293"/>
      <c r="J138" s="293"/>
      <c r="K138" s="293"/>
      <c r="L138" s="293"/>
      <c r="M138" s="294"/>
      <c r="N138" s="292"/>
      <c r="O138" s="293"/>
      <c r="P138" s="293"/>
      <c r="Q138" s="295"/>
    </row>
    <row r="139" spans="1:17" x14ac:dyDescent="0.3">
      <c r="A139" s="190"/>
      <c r="B139" s="292"/>
      <c r="C139" s="293"/>
      <c r="D139" s="293"/>
      <c r="E139" s="293"/>
      <c r="F139" s="293"/>
      <c r="G139" s="293"/>
      <c r="H139" s="293"/>
      <c r="I139" s="293"/>
      <c r="J139" s="293"/>
      <c r="K139" s="293"/>
      <c r="L139" s="293"/>
      <c r="M139" s="294"/>
      <c r="N139" s="292"/>
      <c r="O139" s="293"/>
      <c r="P139" s="293"/>
      <c r="Q139" s="295"/>
    </row>
    <row r="140" spans="1:17" ht="15" thickBot="1" x14ac:dyDescent="0.35">
      <c r="A140" s="289" t="s">
        <v>266</v>
      </c>
      <c r="B140" s="290"/>
      <c r="C140" s="290"/>
      <c r="D140" s="290"/>
      <c r="E140" s="290"/>
      <c r="F140" s="290"/>
      <c r="G140" s="290"/>
      <c r="H140" s="290"/>
      <c r="I140" s="290"/>
      <c r="J140" s="290"/>
      <c r="K140" s="290"/>
      <c r="L140" s="290"/>
      <c r="M140" s="290"/>
      <c r="N140" s="290"/>
      <c r="O140" s="290"/>
      <c r="P140" s="290"/>
      <c r="Q140" s="291"/>
    </row>
  </sheetData>
  <mergeCells count="398">
    <mergeCell ref="A14:Q14"/>
    <mergeCell ref="A27:C27"/>
    <mergeCell ref="D27:Q27"/>
    <mergeCell ref="B119:M119"/>
    <mergeCell ref="N119:Q119"/>
    <mergeCell ref="B120:M120"/>
    <mergeCell ref="N120:Q120"/>
    <mergeCell ref="A114:Q114"/>
    <mergeCell ref="B115:M115"/>
    <mergeCell ref="N115:Q115"/>
    <mergeCell ref="B116:M116"/>
    <mergeCell ref="N116:Q116"/>
    <mergeCell ref="B117:M117"/>
    <mergeCell ref="B118:M118"/>
    <mergeCell ref="A117:A118"/>
    <mergeCell ref="N117:Q118"/>
    <mergeCell ref="N29:Q29"/>
    <mergeCell ref="A30:C30"/>
    <mergeCell ref="D30:F30"/>
    <mergeCell ref="G30:I30"/>
    <mergeCell ref="J30:M30"/>
    <mergeCell ref="N30:Q30"/>
    <mergeCell ref="F24:I24"/>
    <mergeCell ref="J24:M24"/>
    <mergeCell ref="A1:Q1"/>
    <mergeCell ref="A2:Q2"/>
    <mergeCell ref="A5:C5"/>
    <mergeCell ref="O5:Q5"/>
    <mergeCell ref="A3:Q3"/>
    <mergeCell ref="A4:C4"/>
    <mergeCell ref="D4:F4"/>
    <mergeCell ref="G4:J4"/>
    <mergeCell ref="K4:N4"/>
    <mergeCell ref="O4:Q4"/>
    <mergeCell ref="D5:F5"/>
    <mergeCell ref="G5:J5"/>
    <mergeCell ref="K5:N5"/>
    <mergeCell ref="C8:G8"/>
    <mergeCell ref="L8:P8"/>
    <mergeCell ref="C9:G9"/>
    <mergeCell ref="L9:P9"/>
    <mergeCell ref="A6:Q6"/>
    <mergeCell ref="B7:G7"/>
    <mergeCell ref="K7:P7"/>
    <mergeCell ref="A25:E26"/>
    <mergeCell ref="F25:I26"/>
    <mergeCell ref="J25:M26"/>
    <mergeCell ref="N25:Q26"/>
    <mergeCell ref="N16:Q17"/>
    <mergeCell ref="A18:C18"/>
    <mergeCell ref="D18:Q18"/>
    <mergeCell ref="A16:E17"/>
    <mergeCell ref="F16:I17"/>
    <mergeCell ref="J16:M17"/>
    <mergeCell ref="C10:G10"/>
    <mergeCell ref="L10:P10"/>
    <mergeCell ref="A15:E15"/>
    <mergeCell ref="F15:I15"/>
    <mergeCell ref="J15:M15"/>
    <mergeCell ref="N15:Q15"/>
    <mergeCell ref="A12:Q12"/>
    <mergeCell ref="N47:Q47"/>
    <mergeCell ref="N20:Q20"/>
    <mergeCell ref="G20:I20"/>
    <mergeCell ref="D20:F20"/>
    <mergeCell ref="A23:Q23"/>
    <mergeCell ref="A24:E24"/>
    <mergeCell ref="N24:Q24"/>
    <mergeCell ref="A20:C20"/>
    <mergeCell ref="A21:C21"/>
    <mergeCell ref="N21:Q21"/>
    <mergeCell ref="D21:F21"/>
    <mergeCell ref="G21:I21"/>
    <mergeCell ref="J21:M21"/>
    <mergeCell ref="J20:M20"/>
    <mergeCell ref="A37:C37"/>
    <mergeCell ref="D37:F37"/>
    <mergeCell ref="G37:I37"/>
    <mergeCell ref="J37:M37"/>
    <mergeCell ref="N37:Q37"/>
    <mergeCell ref="J32:M32"/>
    <mergeCell ref="J29:M29"/>
    <mergeCell ref="A31:Q31"/>
    <mergeCell ref="A32:E32"/>
    <mergeCell ref="F32:I32"/>
    <mergeCell ref="A33:E34"/>
    <mergeCell ref="F33:I34"/>
    <mergeCell ref="J33:M34"/>
    <mergeCell ref="N33:Q34"/>
    <mergeCell ref="A35:C35"/>
    <mergeCell ref="D35:Q35"/>
    <mergeCell ref="A29:C29"/>
    <mergeCell ref="D29:F29"/>
    <mergeCell ref="G29:I29"/>
    <mergeCell ref="N32:Q32"/>
    <mergeCell ref="G70:I70"/>
    <mergeCell ref="J70:M70"/>
    <mergeCell ref="A69:C69"/>
    <mergeCell ref="D69:F69"/>
    <mergeCell ref="G69:I69"/>
    <mergeCell ref="A38:C38"/>
    <mergeCell ref="D38:F38"/>
    <mergeCell ref="G38:I38"/>
    <mergeCell ref="J38:M38"/>
    <mergeCell ref="A63:Q63"/>
    <mergeCell ref="A64:E64"/>
    <mergeCell ref="F64:I64"/>
    <mergeCell ref="J64:M64"/>
    <mergeCell ref="N64:Q64"/>
    <mergeCell ref="A65:E66"/>
    <mergeCell ref="F65:I66"/>
    <mergeCell ref="J65:M66"/>
    <mergeCell ref="N65:Q66"/>
    <mergeCell ref="B42:I42"/>
    <mergeCell ref="B46:I46"/>
    <mergeCell ref="B47:I47"/>
    <mergeCell ref="B48:I48"/>
    <mergeCell ref="N38:Q38"/>
    <mergeCell ref="J47:K47"/>
    <mergeCell ref="J48:K48"/>
    <mergeCell ref="L48:M48"/>
    <mergeCell ref="N48:Q48"/>
    <mergeCell ref="J49:K49"/>
    <mergeCell ref="L49:M49"/>
    <mergeCell ref="A39:Q39"/>
    <mergeCell ref="N49:Q49"/>
    <mergeCell ref="J42:K42"/>
    <mergeCell ref="J46:K46"/>
    <mergeCell ref="L42:M42"/>
    <mergeCell ref="N42:Q42"/>
    <mergeCell ref="J43:K43"/>
    <mergeCell ref="L43:M43"/>
    <mergeCell ref="N43:Q43"/>
    <mergeCell ref="J44:K44"/>
    <mergeCell ref="L44:M44"/>
    <mergeCell ref="N44:Q44"/>
    <mergeCell ref="J45:K45"/>
    <mergeCell ref="L45:M45"/>
    <mergeCell ref="N45:Q45"/>
    <mergeCell ref="L46:M46"/>
    <mergeCell ref="B49:I49"/>
    <mergeCell ref="N46:Q46"/>
    <mergeCell ref="L47:M47"/>
    <mergeCell ref="N70:Q70"/>
    <mergeCell ref="J40:K40"/>
    <mergeCell ref="L40:M40"/>
    <mergeCell ref="A40:I40"/>
    <mergeCell ref="B41:I41"/>
    <mergeCell ref="B54:I54"/>
    <mergeCell ref="B55:I55"/>
    <mergeCell ref="N40:Q40"/>
    <mergeCell ref="N41:Q41"/>
    <mergeCell ref="N54:Q54"/>
    <mergeCell ref="N55:Q55"/>
    <mergeCell ref="L41:M41"/>
    <mergeCell ref="J41:K41"/>
    <mergeCell ref="J54:K54"/>
    <mergeCell ref="J55:K55"/>
    <mergeCell ref="L54:M54"/>
    <mergeCell ref="L55:M55"/>
    <mergeCell ref="N51:Q51"/>
    <mergeCell ref="J52:K52"/>
    <mergeCell ref="L52:M52"/>
    <mergeCell ref="B43:I43"/>
    <mergeCell ref="B44:I44"/>
    <mergeCell ref="B45:I45"/>
    <mergeCell ref="N53:Q53"/>
    <mergeCell ref="N99:Q99"/>
    <mergeCell ref="J94:M95"/>
    <mergeCell ref="N94:Q95"/>
    <mergeCell ref="A96:C96"/>
    <mergeCell ref="D96:Q96"/>
    <mergeCell ref="A98:C98"/>
    <mergeCell ref="D98:F98"/>
    <mergeCell ref="G98:I98"/>
    <mergeCell ref="J98:M98"/>
    <mergeCell ref="N98:Q98"/>
    <mergeCell ref="F94:I95"/>
    <mergeCell ref="J111:K111"/>
    <mergeCell ref="L111:M111"/>
    <mergeCell ref="N111:Q111"/>
    <mergeCell ref="J93:M93"/>
    <mergeCell ref="N93:Q93"/>
    <mergeCell ref="A67:C67"/>
    <mergeCell ref="D67:Q67"/>
    <mergeCell ref="B82:I82"/>
    <mergeCell ref="J82:K82"/>
    <mergeCell ref="L82:M82"/>
    <mergeCell ref="N82:Q82"/>
    <mergeCell ref="B83:I83"/>
    <mergeCell ref="B74:I74"/>
    <mergeCell ref="J74:K74"/>
    <mergeCell ref="L74:M74"/>
    <mergeCell ref="N74:Q74"/>
    <mergeCell ref="B75:I75"/>
    <mergeCell ref="J75:K75"/>
    <mergeCell ref="L75:M75"/>
    <mergeCell ref="N75:Q75"/>
    <mergeCell ref="B81:I81"/>
    <mergeCell ref="J81:K81"/>
    <mergeCell ref="L81:M81"/>
    <mergeCell ref="N81:Q81"/>
    <mergeCell ref="B50:I50"/>
    <mergeCell ref="B51:I51"/>
    <mergeCell ref="B52:I52"/>
    <mergeCell ref="B53:I53"/>
    <mergeCell ref="J50:K50"/>
    <mergeCell ref="L50:M50"/>
    <mergeCell ref="N50:Q50"/>
    <mergeCell ref="J51:K51"/>
    <mergeCell ref="L51:M51"/>
    <mergeCell ref="N52:Q52"/>
    <mergeCell ref="J53:K53"/>
    <mergeCell ref="L53:M53"/>
    <mergeCell ref="N61:Q61"/>
    <mergeCell ref="B56:I56"/>
    <mergeCell ref="J57:K57"/>
    <mergeCell ref="L57:M57"/>
    <mergeCell ref="N57:Q57"/>
    <mergeCell ref="J58:K58"/>
    <mergeCell ref="L58:M58"/>
    <mergeCell ref="N58:Q58"/>
    <mergeCell ref="J59:K59"/>
    <mergeCell ref="L59:M59"/>
    <mergeCell ref="N59:Q59"/>
    <mergeCell ref="B57:I57"/>
    <mergeCell ref="B58:I58"/>
    <mergeCell ref="B59:I59"/>
    <mergeCell ref="B61:I61"/>
    <mergeCell ref="J56:K56"/>
    <mergeCell ref="L56:M56"/>
    <mergeCell ref="N56:Q56"/>
    <mergeCell ref="J61:K61"/>
    <mergeCell ref="L61:M61"/>
    <mergeCell ref="B76:I76"/>
    <mergeCell ref="J76:K76"/>
    <mergeCell ref="L76:M76"/>
    <mergeCell ref="N76:Q76"/>
    <mergeCell ref="B77:I77"/>
    <mergeCell ref="J77:K77"/>
    <mergeCell ref="L77:M77"/>
    <mergeCell ref="N77:Q77"/>
    <mergeCell ref="B60:I60"/>
    <mergeCell ref="J60:K60"/>
    <mergeCell ref="N60:Q60"/>
    <mergeCell ref="J69:M69"/>
    <mergeCell ref="N69:Q69"/>
    <mergeCell ref="A71:Q71"/>
    <mergeCell ref="J72:K72"/>
    <mergeCell ref="L72:M72"/>
    <mergeCell ref="N72:Q72"/>
    <mergeCell ref="B73:I73"/>
    <mergeCell ref="J73:K73"/>
    <mergeCell ref="L73:M73"/>
    <mergeCell ref="N73:Q73"/>
    <mergeCell ref="A72:I72"/>
    <mergeCell ref="A70:C70"/>
    <mergeCell ref="D70:F70"/>
    <mergeCell ref="B80:I80"/>
    <mergeCell ref="J80:K80"/>
    <mergeCell ref="L80:M80"/>
    <mergeCell ref="N80:Q80"/>
    <mergeCell ref="B78:I78"/>
    <mergeCell ref="J78:K78"/>
    <mergeCell ref="L78:M78"/>
    <mergeCell ref="J83:K83"/>
    <mergeCell ref="L83:M83"/>
    <mergeCell ref="N83:Q83"/>
    <mergeCell ref="N78:Q78"/>
    <mergeCell ref="B79:I79"/>
    <mergeCell ref="J79:K79"/>
    <mergeCell ref="L79:M79"/>
    <mergeCell ref="N79:Q79"/>
    <mergeCell ref="B85:I85"/>
    <mergeCell ref="J85:K85"/>
    <mergeCell ref="L85:M85"/>
    <mergeCell ref="N85:Q85"/>
    <mergeCell ref="B86:I86"/>
    <mergeCell ref="J86:K86"/>
    <mergeCell ref="L86:M86"/>
    <mergeCell ref="N86:Q86"/>
    <mergeCell ref="L102:M102"/>
    <mergeCell ref="N102:Q102"/>
    <mergeCell ref="B87:I87"/>
    <mergeCell ref="J87:K87"/>
    <mergeCell ref="L87:M87"/>
    <mergeCell ref="N87:Q87"/>
    <mergeCell ref="B88:I88"/>
    <mergeCell ref="J88:K88"/>
    <mergeCell ref="L88:M88"/>
    <mergeCell ref="N88:Q88"/>
    <mergeCell ref="B89:I89"/>
    <mergeCell ref="J89:K89"/>
    <mergeCell ref="L89:M89"/>
    <mergeCell ref="N89:Q89"/>
    <mergeCell ref="J99:M99"/>
    <mergeCell ref="A94:E95"/>
    <mergeCell ref="L90:M90"/>
    <mergeCell ref="N90:Q90"/>
    <mergeCell ref="A92:Q92"/>
    <mergeCell ref="A93:E93"/>
    <mergeCell ref="F93:I93"/>
    <mergeCell ref="B121:M121"/>
    <mergeCell ref="N121:Q121"/>
    <mergeCell ref="B91:I91"/>
    <mergeCell ref="L91:M91"/>
    <mergeCell ref="B112:I112"/>
    <mergeCell ref="J112:K112"/>
    <mergeCell ref="L112:M112"/>
    <mergeCell ref="N112:Q112"/>
    <mergeCell ref="B108:I108"/>
    <mergeCell ref="J108:K108"/>
    <mergeCell ref="L108:M108"/>
    <mergeCell ref="N108:Q108"/>
    <mergeCell ref="B109:I109"/>
    <mergeCell ref="J109:K109"/>
    <mergeCell ref="L109:M109"/>
    <mergeCell ref="N109:Q109"/>
    <mergeCell ref="B110:I110"/>
    <mergeCell ref="J110:K110"/>
    <mergeCell ref="L110:M110"/>
    <mergeCell ref="B122:M122"/>
    <mergeCell ref="N122:Q122"/>
    <mergeCell ref="B123:M123"/>
    <mergeCell ref="N123:Q123"/>
    <mergeCell ref="B124:M124"/>
    <mergeCell ref="N124:Q124"/>
    <mergeCell ref="A99:C99"/>
    <mergeCell ref="D99:F99"/>
    <mergeCell ref="G99:I99"/>
    <mergeCell ref="B106:I106"/>
    <mergeCell ref="J106:K106"/>
    <mergeCell ref="L106:M106"/>
    <mergeCell ref="N106:Q106"/>
    <mergeCell ref="B107:I107"/>
    <mergeCell ref="J107:K107"/>
    <mergeCell ref="L107:M107"/>
    <mergeCell ref="N107:Q107"/>
    <mergeCell ref="B103:I103"/>
    <mergeCell ref="J103:K103"/>
    <mergeCell ref="L103:M103"/>
    <mergeCell ref="N103:Q103"/>
    <mergeCell ref="B105:I105"/>
    <mergeCell ref="N110:Q110"/>
    <mergeCell ref="B111:I111"/>
    <mergeCell ref="B125:M125"/>
    <mergeCell ref="N125:Q125"/>
    <mergeCell ref="B126:M126"/>
    <mergeCell ref="N126:Q126"/>
    <mergeCell ref="B127:M127"/>
    <mergeCell ref="N127:Q127"/>
    <mergeCell ref="B128:M128"/>
    <mergeCell ref="N128:Q128"/>
    <mergeCell ref="B129:M129"/>
    <mergeCell ref="N129:Q129"/>
    <mergeCell ref="B130:M130"/>
    <mergeCell ref="N130:Q130"/>
    <mergeCell ref="A132:Q132"/>
    <mergeCell ref="A136:Q136"/>
    <mergeCell ref="A140:Q140"/>
    <mergeCell ref="B133:M133"/>
    <mergeCell ref="B134:M134"/>
    <mergeCell ref="N133:Q133"/>
    <mergeCell ref="N134:Q134"/>
    <mergeCell ref="N135:Q135"/>
    <mergeCell ref="B135:M135"/>
    <mergeCell ref="B137:M137"/>
    <mergeCell ref="N137:Q137"/>
    <mergeCell ref="B138:M138"/>
    <mergeCell ref="N138:Q138"/>
    <mergeCell ref="B139:M139"/>
    <mergeCell ref="N139:Q139"/>
    <mergeCell ref="B131:M131"/>
    <mergeCell ref="N131:Q131"/>
    <mergeCell ref="L84:M84"/>
    <mergeCell ref="J84:K84"/>
    <mergeCell ref="B84:I84"/>
    <mergeCell ref="B113:I113"/>
    <mergeCell ref="J113:K113"/>
    <mergeCell ref="L113:M113"/>
    <mergeCell ref="N113:Q113"/>
    <mergeCell ref="B104:I104"/>
    <mergeCell ref="J104:K104"/>
    <mergeCell ref="L104:M104"/>
    <mergeCell ref="N104:Q104"/>
    <mergeCell ref="N84:Q84"/>
    <mergeCell ref="J105:K105"/>
    <mergeCell ref="L105:M105"/>
    <mergeCell ref="N105:Q105"/>
    <mergeCell ref="A100:Q100"/>
    <mergeCell ref="A101:I101"/>
    <mergeCell ref="J101:K101"/>
    <mergeCell ref="L101:M101"/>
    <mergeCell ref="N101:Q101"/>
    <mergeCell ref="B102:I102"/>
    <mergeCell ref="J102:K102"/>
    <mergeCell ref="B90:I90"/>
    <mergeCell ref="J90:K90"/>
  </mergeCells>
  <printOptions horizontalCentered="1"/>
  <pageMargins left="0.15748031496063" right="0.196850393700787" top="0.31496062992126" bottom="0.15748031496063" header="0.31496062992126" footer="0.15748031496063"/>
  <pageSetup scale="55" orientation="portrait" r:id="rId1"/>
  <headerFooter>
    <oddFooter>&amp;LElaboró
M.A. Luis Miguel Sánchez Rocha&amp;CRevisó
C.P. Gisela Maldonado Escareño&amp;RAutorizó
Lic. José Luis Gama Bazarte</oddFooter>
  </headerFooter>
  <rowBreaks count="1" manualBreakCount="1">
    <brk id="70" max="16" man="1"/>
  </rowBreaks>
  <drawing r:id="rId2"/>
  <legacyDrawingHF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300-000000000000}">
          <x14:formula1>
            <xm:f>Datos!$B$4:$B$5</xm:f>
          </x14:formula1>
          <xm:sqref>A21:C21 A30:C30 A38:C38 A70:C70 A99:C99</xm:sqref>
        </x14:dataValidation>
        <x14:dataValidation type="list" allowBlank="1" showInputMessage="1" showErrorMessage="1" xr:uid="{00000000-0002-0000-0300-000001000000}">
          <x14:formula1>
            <xm:f>Datos!$B$8:$B$11</xm:f>
          </x14:formula1>
          <xm:sqref>D21:F21 D30:F30 D38:F38 D70:F70 D99:F99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249977111117893"/>
  </sheetPr>
  <dimension ref="A1:Q58"/>
  <sheetViews>
    <sheetView showGridLines="0" view="pageBreakPreview" topLeftCell="A32" zoomScale="90" zoomScaleNormal="110" zoomScaleSheetLayoutView="90" workbookViewId="0">
      <selection activeCell="L56" sqref="L56:O56"/>
    </sheetView>
  </sheetViews>
  <sheetFormatPr baseColWidth="10" defaultRowHeight="16.5" x14ac:dyDescent="0.3"/>
  <cols>
    <col min="1" max="1" width="14.42578125" style="1" customWidth="1"/>
    <col min="2" max="2" width="14.85546875" style="1" customWidth="1"/>
    <col min="3" max="3" width="15.85546875" style="1" customWidth="1"/>
    <col min="4" max="4" width="5.7109375" style="1" customWidth="1"/>
    <col min="5" max="5" width="14.42578125" style="1" customWidth="1"/>
    <col min="6" max="6" width="9.42578125" style="1" customWidth="1"/>
    <col min="7" max="7" width="14.5703125" style="1" customWidth="1"/>
    <col min="8" max="8" width="9.42578125" style="1" customWidth="1"/>
    <col min="9" max="9" width="7.85546875" style="1" customWidth="1"/>
    <col min="10" max="10" width="6" style="1" customWidth="1"/>
    <col min="11" max="11" width="17.28515625" style="1" customWidth="1"/>
    <col min="12" max="12" width="13.7109375" style="1" customWidth="1"/>
    <col min="13" max="13" width="4.85546875" style="1" customWidth="1"/>
    <col min="14" max="14" width="15.42578125" style="1" customWidth="1"/>
    <col min="15" max="15" width="15.42578125" style="1" bestFit="1" customWidth="1"/>
    <col min="16" max="16" width="13.85546875" style="1" customWidth="1"/>
    <col min="17" max="17" width="14.7109375" style="1" customWidth="1"/>
    <col min="18" max="18" width="13.5703125" style="1" bestFit="1" customWidth="1"/>
    <col min="19" max="16384" width="11.42578125" style="1"/>
  </cols>
  <sheetData>
    <row r="1" spans="1:17" ht="74.099999999999994" customHeight="1" thickBot="1" x14ac:dyDescent="0.35">
      <c r="A1" s="480" t="s">
        <v>136</v>
      </c>
      <c r="B1" s="481"/>
      <c r="C1" s="481"/>
      <c r="D1" s="481"/>
      <c r="E1" s="481"/>
      <c r="F1" s="481"/>
      <c r="G1" s="481"/>
      <c r="H1" s="481"/>
      <c r="I1" s="481"/>
      <c r="J1" s="481"/>
      <c r="K1" s="481"/>
      <c r="L1" s="481"/>
      <c r="M1" s="481"/>
      <c r="N1" s="481"/>
      <c r="O1" s="481"/>
      <c r="P1" s="481"/>
      <c r="Q1" s="482"/>
    </row>
    <row r="2" spans="1:17" ht="18.95" customHeight="1" x14ac:dyDescent="0.3">
      <c r="A2" s="498" t="s">
        <v>0</v>
      </c>
      <c r="B2" s="499"/>
      <c r="C2" s="499"/>
      <c r="D2" s="499"/>
      <c r="E2" s="499"/>
      <c r="F2" s="499"/>
      <c r="G2" s="499"/>
      <c r="H2" s="499"/>
      <c r="I2" s="499"/>
      <c r="J2" s="499"/>
      <c r="K2" s="499"/>
      <c r="L2" s="499"/>
      <c r="M2" s="499"/>
      <c r="N2" s="499"/>
      <c r="O2" s="499"/>
      <c r="P2" s="499"/>
      <c r="Q2" s="500"/>
    </row>
    <row r="3" spans="1:17" ht="15.75" customHeight="1" x14ac:dyDescent="0.3">
      <c r="A3" s="2"/>
      <c r="Q3" s="4"/>
    </row>
    <row r="4" spans="1:17" ht="27" customHeight="1" x14ac:dyDescent="0.3">
      <c r="A4" s="501" t="s">
        <v>1</v>
      </c>
      <c r="B4" s="484"/>
      <c r="C4" s="484"/>
      <c r="D4" s="484"/>
      <c r="E4" s="484"/>
      <c r="F4" s="484"/>
      <c r="G4" s="484"/>
      <c r="H4" s="484"/>
      <c r="I4" s="484"/>
      <c r="J4" s="484"/>
      <c r="K4" s="484"/>
      <c r="L4" s="484"/>
      <c r="M4" s="484"/>
      <c r="N4" s="484"/>
      <c r="O4" s="484"/>
      <c r="P4" s="484"/>
      <c r="Q4" s="502"/>
    </row>
    <row r="5" spans="1:17" ht="18" customHeight="1" x14ac:dyDescent="0.3">
      <c r="A5" s="495" t="s">
        <v>37</v>
      </c>
      <c r="B5" s="496"/>
      <c r="C5" s="496"/>
      <c r="D5" s="496" t="s">
        <v>113</v>
      </c>
      <c r="E5" s="496"/>
      <c r="F5" s="496"/>
      <c r="G5" s="497" t="s">
        <v>2</v>
      </c>
      <c r="H5" s="497"/>
      <c r="I5" s="497"/>
      <c r="J5" s="497"/>
      <c r="K5" s="497" t="s">
        <v>99</v>
      </c>
      <c r="L5" s="497"/>
      <c r="M5" s="497"/>
      <c r="N5" s="497"/>
      <c r="O5" s="497" t="s">
        <v>189</v>
      </c>
      <c r="P5" s="497"/>
      <c r="Q5" s="503"/>
    </row>
    <row r="6" spans="1:17" s="9" customFormat="1" ht="69" customHeight="1" x14ac:dyDescent="0.3">
      <c r="A6" s="493" t="str">
        <f>MIR!A5</f>
        <v>INTERAPAS</v>
      </c>
      <c r="B6" s="494"/>
      <c r="C6" s="494"/>
      <c r="D6" s="494" t="str">
        <f>MIR!D5</f>
        <v>FC25</v>
      </c>
      <c r="E6" s="494"/>
      <c r="F6" s="494"/>
      <c r="G6" s="494" t="str">
        <f>MIR!G5</f>
        <v>Comercial (facturación y cobranza)</v>
      </c>
      <c r="H6" s="494"/>
      <c r="I6" s="494"/>
      <c r="J6" s="494"/>
      <c r="K6" s="494" t="str">
        <f>MIR!K5</f>
        <v>Dirección de Comercialización</v>
      </c>
      <c r="L6" s="494"/>
      <c r="M6" s="494"/>
      <c r="N6" s="494"/>
      <c r="O6" s="504">
        <f>MIR!O5</f>
        <v>82649009.390000001</v>
      </c>
      <c r="P6" s="504"/>
      <c r="Q6" s="505"/>
    </row>
    <row r="7" spans="1:17" ht="17.25" customHeight="1" x14ac:dyDescent="0.3">
      <c r="A7" s="385" t="s">
        <v>3</v>
      </c>
      <c r="B7" s="386"/>
      <c r="C7" s="386"/>
      <c r="D7" s="386"/>
      <c r="E7" s="386"/>
      <c r="F7" s="386"/>
      <c r="G7" s="386"/>
      <c r="H7" s="386"/>
      <c r="I7" s="386"/>
      <c r="J7" s="386"/>
      <c r="K7" s="386"/>
      <c r="L7" s="386"/>
      <c r="M7" s="386"/>
      <c r="N7" s="386"/>
      <c r="O7" s="386"/>
      <c r="P7" s="386"/>
      <c r="Q7" s="387"/>
    </row>
    <row r="8" spans="1:17" ht="18" x14ac:dyDescent="0.3">
      <c r="A8" s="2"/>
      <c r="B8" s="491" t="s">
        <v>40</v>
      </c>
      <c r="C8" s="273"/>
      <c r="D8" s="273"/>
      <c r="E8" s="273"/>
      <c r="F8" s="273"/>
      <c r="G8" s="492"/>
      <c r="H8" s="191"/>
      <c r="I8" s="191"/>
      <c r="J8" s="191"/>
      <c r="K8" s="483" t="s">
        <v>38</v>
      </c>
      <c r="L8" s="484"/>
      <c r="M8" s="484"/>
      <c r="N8" s="484"/>
      <c r="O8" s="484"/>
      <c r="P8" s="485"/>
      <c r="Q8" s="3"/>
    </row>
    <row r="9" spans="1:17" ht="44.25" customHeight="1" x14ac:dyDescent="0.3">
      <c r="A9" s="2"/>
      <c r="B9" s="13" t="s">
        <v>41</v>
      </c>
      <c r="C9" s="267" t="str">
        <f>MIR!C8</f>
        <v>Economía sustentable para San Luis Potosí.</v>
      </c>
      <c r="D9" s="267"/>
      <c r="E9" s="267"/>
      <c r="F9" s="267"/>
      <c r="G9" s="490"/>
      <c r="H9" s="192"/>
      <c r="I9" s="192"/>
      <c r="J9" s="192"/>
      <c r="K9" s="13" t="s">
        <v>39</v>
      </c>
      <c r="L9" s="486" t="str">
        <f>MIR!L8</f>
        <v>Contribuir al acceso universal del agua mediante el fortalecimiento de la infraestructura y la implementación de una nueva tecnología, así como la concientización y el uso responsable del agua.</v>
      </c>
      <c r="M9" s="486"/>
      <c r="N9" s="486"/>
      <c r="O9" s="486"/>
      <c r="P9" s="487"/>
      <c r="Q9" s="4"/>
    </row>
    <row r="10" spans="1:17" ht="35.25" customHeight="1" x14ac:dyDescent="0.3">
      <c r="A10" s="2"/>
      <c r="B10" s="15" t="s">
        <v>100</v>
      </c>
      <c r="C10" s="267" t="str">
        <f>MIR!C9</f>
        <v>Recuperación hídrica con enfoque de cuencas.</v>
      </c>
      <c r="D10" s="267"/>
      <c r="E10" s="267"/>
      <c r="F10" s="267"/>
      <c r="G10" s="490"/>
      <c r="H10" s="193"/>
      <c r="I10" s="193"/>
      <c r="J10" s="193"/>
      <c r="K10" s="13" t="s">
        <v>101</v>
      </c>
      <c r="L10" s="486" t="str">
        <f>MIR!L9</f>
        <v>Fortalecer la infarestructura para el abastecimiento de agua potable en el municipio.</v>
      </c>
      <c r="M10" s="486"/>
      <c r="N10" s="486"/>
      <c r="O10" s="486"/>
      <c r="P10" s="487"/>
      <c r="Q10" s="4"/>
    </row>
    <row r="11" spans="1:17" ht="45.75" customHeight="1" x14ac:dyDescent="0.3">
      <c r="A11" s="2"/>
      <c r="B11" s="16" t="s">
        <v>42</v>
      </c>
      <c r="C11" s="488" t="str">
        <f>MIR!C10</f>
        <v>Incrementar la infraestructura Hidráulica en el Estado, nuevas presas, pozos, redes de distribución de agua potable, sistema de drenaje y alcantarillado.</v>
      </c>
      <c r="D11" s="488"/>
      <c r="E11" s="488"/>
      <c r="F11" s="488"/>
      <c r="G11" s="489"/>
      <c r="H11" s="194"/>
      <c r="I11" s="194"/>
      <c r="J11" s="194"/>
      <c r="K11" s="18" t="s">
        <v>102</v>
      </c>
      <c r="L11" s="488" t="str">
        <f>MIR!L10</f>
        <v>Proveer servicios de agua potable con calidad y eficiencia para abatir la escasez en zonas afectadas.</v>
      </c>
      <c r="M11" s="488"/>
      <c r="N11" s="488"/>
      <c r="O11" s="488"/>
      <c r="P11" s="489"/>
      <c r="Q11" s="4"/>
    </row>
    <row r="12" spans="1:17" ht="6" customHeight="1" x14ac:dyDescent="0.3">
      <c r="A12" s="5"/>
      <c r="B12" s="195"/>
      <c r="C12" s="195"/>
      <c r="D12" s="195"/>
      <c r="E12" s="195"/>
      <c r="F12" s="196"/>
      <c r="G12" s="196"/>
      <c r="H12" s="196"/>
      <c r="I12" s="196"/>
      <c r="J12" s="196"/>
      <c r="K12" s="196"/>
      <c r="L12" s="196"/>
      <c r="Q12" s="4"/>
    </row>
    <row r="13" spans="1:17" ht="19.5" customHeight="1" x14ac:dyDescent="0.3">
      <c r="A13" s="385" t="s">
        <v>4</v>
      </c>
      <c r="B13" s="386"/>
      <c r="C13" s="386"/>
      <c r="D13" s="386"/>
      <c r="E13" s="386"/>
      <c r="F13" s="386"/>
      <c r="G13" s="386"/>
      <c r="H13" s="386"/>
      <c r="I13" s="386"/>
      <c r="J13" s="386"/>
      <c r="K13" s="386"/>
      <c r="L13" s="386"/>
      <c r="M13" s="386"/>
      <c r="N13" s="386"/>
      <c r="O13" s="386"/>
      <c r="P13" s="386"/>
      <c r="Q13" s="387"/>
    </row>
    <row r="14" spans="1:17" ht="55.5" customHeight="1" x14ac:dyDescent="0.3">
      <c r="A14" s="555" t="s">
        <v>43</v>
      </c>
      <c r="B14" s="556"/>
      <c r="C14" s="557" t="str">
        <f>MIR!A16</f>
        <v>A través de un plan integral, contribuir para fortalecer proyectos que promuevan la sostenibilidad financiera, soportada en un flujo estable y suficiente, proveniente de recursos de tarifas (ajustadas a la capacidad de pago de los usuarios más vulnerables y que a su vez cubra las necesidades de operación y mantenimiento de la infraestructura) y de fondeo de recursos públicos (con subsidios focalizados), seguida de una intensa difusión de campañas de sensibilización, programas, promoción para que el usuario acuda a celebrar su contrato, cultura del agua en los diferentes medios de comunicación, entre otros. Además de promover la mayor obertura de micromedición en clientes y usuarios, una correcta toma de lecturas y facturación con precios justos y acorde a los consumido.</v>
      </c>
      <c r="D14" s="557"/>
      <c r="E14" s="557"/>
      <c r="F14" s="557"/>
      <c r="G14" s="557"/>
      <c r="H14" s="557"/>
      <c r="I14" s="557"/>
      <c r="J14" s="557"/>
      <c r="K14" s="557"/>
      <c r="L14" s="557"/>
      <c r="M14" s="557"/>
      <c r="N14" s="557"/>
      <c r="O14" s="557"/>
      <c r="P14" s="557"/>
      <c r="Q14" s="558"/>
    </row>
    <row r="15" spans="1:17" ht="6" customHeight="1" x14ac:dyDescent="0.3">
      <c r="A15" s="6"/>
      <c r="B15" s="197"/>
      <c r="C15" s="197"/>
      <c r="D15" s="197"/>
      <c r="E15" s="197"/>
      <c r="F15" s="197"/>
      <c r="G15" s="197"/>
      <c r="H15" s="197"/>
      <c r="I15" s="197"/>
      <c r="J15" s="197"/>
      <c r="K15" s="197"/>
      <c r="L15" s="197"/>
      <c r="Q15" s="4"/>
    </row>
    <row r="16" spans="1:17" x14ac:dyDescent="0.3">
      <c r="A16" s="272" t="s">
        <v>5</v>
      </c>
      <c r="B16" s="273"/>
      <c r="C16" s="273"/>
      <c r="D16" s="273"/>
      <c r="E16" s="273"/>
      <c r="F16" s="273"/>
      <c r="G16" s="273"/>
      <c r="H16" s="273"/>
      <c r="I16" s="273"/>
      <c r="J16" s="273"/>
      <c r="K16" s="273"/>
      <c r="L16" s="273"/>
      <c r="M16" s="273"/>
      <c r="N16" s="273"/>
      <c r="O16" s="273"/>
      <c r="P16" s="273"/>
      <c r="Q16" s="274"/>
    </row>
    <row r="17" spans="1:17" s="8" customFormat="1" ht="39" customHeight="1" x14ac:dyDescent="0.3">
      <c r="A17" s="549" t="s">
        <v>137</v>
      </c>
      <c r="B17" s="550"/>
      <c r="C17" s="545" t="str">
        <f>MIR!F16</f>
        <v>1. Eficiencia comercial (%).</v>
      </c>
      <c r="D17" s="545"/>
      <c r="E17" s="545"/>
      <c r="F17" s="545"/>
      <c r="G17" s="545"/>
      <c r="H17" s="545"/>
      <c r="I17" s="545"/>
      <c r="J17" s="545"/>
      <c r="K17" s="545"/>
      <c r="L17" s="545"/>
      <c r="M17" s="545"/>
      <c r="N17" s="545"/>
      <c r="O17" s="545"/>
      <c r="P17" s="545"/>
      <c r="Q17" s="546"/>
    </row>
    <row r="18" spans="1:17" ht="51" customHeight="1" x14ac:dyDescent="0.3">
      <c r="A18" s="551" t="s">
        <v>121</v>
      </c>
      <c r="B18" s="547"/>
      <c r="C18" s="547"/>
      <c r="D18" s="547"/>
      <c r="E18" s="53" t="s">
        <v>82</v>
      </c>
      <c r="F18" s="547" t="s">
        <v>7</v>
      </c>
      <c r="G18" s="547"/>
      <c r="H18" s="547" t="s">
        <v>103</v>
      </c>
      <c r="I18" s="547"/>
      <c r="J18" s="552" t="s">
        <v>104</v>
      </c>
      <c r="K18" s="553"/>
      <c r="L18" s="553"/>
      <c r="M18" s="554"/>
      <c r="N18" s="547" t="s">
        <v>115</v>
      </c>
      <c r="O18" s="547"/>
      <c r="P18" s="547"/>
      <c r="Q18" s="548"/>
    </row>
    <row r="19" spans="1:17" s="37" customFormat="1" ht="27.95" customHeight="1" x14ac:dyDescent="0.25">
      <c r="A19" s="559" t="s">
        <v>280</v>
      </c>
      <c r="B19" s="560"/>
      <c r="C19" s="560"/>
      <c r="D19" s="560"/>
      <c r="E19" s="563" t="str">
        <f>MIR!A21</f>
        <v>Estratégico</v>
      </c>
      <c r="F19" s="563" t="str">
        <f>MIR!D21</f>
        <v>Eficacia</v>
      </c>
      <c r="G19" s="563"/>
      <c r="H19" s="563" t="s">
        <v>52</v>
      </c>
      <c r="I19" s="563"/>
      <c r="J19" s="509" t="s">
        <v>126</v>
      </c>
      <c r="K19" s="510"/>
      <c r="L19" s="510"/>
      <c r="M19" s="511"/>
      <c r="N19" s="563"/>
      <c r="O19" s="563"/>
      <c r="P19" s="563"/>
      <c r="Q19" s="565"/>
    </row>
    <row r="20" spans="1:17" s="37" customFormat="1" ht="72.75" customHeight="1" x14ac:dyDescent="0.25">
      <c r="A20" s="561"/>
      <c r="B20" s="562"/>
      <c r="C20" s="562"/>
      <c r="D20" s="562"/>
      <c r="E20" s="564"/>
      <c r="F20" s="564"/>
      <c r="G20" s="564"/>
      <c r="H20" s="564"/>
      <c r="I20" s="564"/>
      <c r="J20" s="512"/>
      <c r="K20" s="513"/>
      <c r="L20" s="513"/>
      <c r="M20" s="514"/>
      <c r="N20" s="564"/>
      <c r="O20" s="564"/>
      <c r="P20" s="564"/>
      <c r="Q20" s="566"/>
    </row>
    <row r="21" spans="1:17" ht="24.75" customHeight="1" x14ac:dyDescent="0.3">
      <c r="A21" s="551" t="s">
        <v>8</v>
      </c>
      <c r="B21" s="547"/>
      <c r="C21" s="547"/>
      <c r="D21" s="506" t="str">
        <f>+MIR!J16</f>
        <v>Reporte de la Dirección de Comercialización y la Dirección de Administración y Finanzas.</v>
      </c>
      <c r="E21" s="506"/>
      <c r="F21" s="506"/>
      <c r="G21" s="506"/>
      <c r="H21" s="506"/>
      <c r="I21" s="506"/>
      <c r="J21" s="506"/>
      <c r="K21" s="506"/>
      <c r="L21" s="506"/>
      <c r="M21" s="506"/>
      <c r="N21" s="506"/>
      <c r="O21" s="506"/>
      <c r="P21" s="506"/>
      <c r="Q21" s="507"/>
    </row>
    <row r="22" spans="1:17" ht="6" customHeight="1" x14ac:dyDescent="0.3">
      <c r="A22" s="6"/>
      <c r="B22" s="197"/>
      <c r="C22" s="197"/>
      <c r="D22" s="197"/>
      <c r="E22" s="197"/>
      <c r="F22" s="197"/>
      <c r="G22" s="197"/>
      <c r="H22" s="197"/>
      <c r="I22" s="197"/>
      <c r="J22" s="197"/>
      <c r="K22" s="197"/>
      <c r="L22" s="197"/>
      <c r="Q22" s="4"/>
    </row>
    <row r="23" spans="1:17" x14ac:dyDescent="0.3">
      <c r="A23" s="272" t="s">
        <v>9</v>
      </c>
      <c r="B23" s="273"/>
      <c r="C23" s="273"/>
      <c r="D23" s="273"/>
      <c r="E23" s="273"/>
      <c r="F23" s="273"/>
      <c r="G23" s="273"/>
      <c r="H23" s="273"/>
      <c r="I23" s="273"/>
      <c r="J23" s="273"/>
      <c r="K23" s="273"/>
      <c r="L23" s="273"/>
      <c r="M23" s="273"/>
      <c r="N23" s="273"/>
      <c r="O23" s="273"/>
      <c r="P23" s="273"/>
      <c r="Q23" s="274"/>
    </row>
    <row r="24" spans="1:17" ht="16.5" customHeight="1" x14ac:dyDescent="0.3">
      <c r="A24" s="544" t="s">
        <v>10</v>
      </c>
      <c r="B24" s="458"/>
      <c r="C24" s="458" t="s">
        <v>11</v>
      </c>
      <c r="D24" s="458"/>
      <c r="E24" s="458"/>
      <c r="F24" s="458" t="s">
        <v>12</v>
      </c>
      <c r="G24" s="458"/>
      <c r="H24" s="458"/>
      <c r="I24" s="458" t="s">
        <v>13</v>
      </c>
      <c r="J24" s="458"/>
      <c r="K24" s="458"/>
      <c r="L24" s="458" t="s">
        <v>14</v>
      </c>
      <c r="M24" s="458"/>
      <c r="N24" s="458"/>
      <c r="O24" s="458" t="s">
        <v>15</v>
      </c>
      <c r="P24" s="458"/>
      <c r="Q24" s="459"/>
    </row>
    <row r="25" spans="1:17" ht="17.25" customHeight="1" x14ac:dyDescent="0.3">
      <c r="A25" s="508" t="s">
        <v>138</v>
      </c>
      <c r="B25" s="454"/>
      <c r="C25" s="454" t="s">
        <v>138</v>
      </c>
      <c r="D25" s="454"/>
      <c r="E25" s="454"/>
      <c r="F25" s="454" t="s">
        <v>138</v>
      </c>
      <c r="G25" s="454"/>
      <c r="H25" s="454"/>
      <c r="I25" s="454" t="s">
        <v>138</v>
      </c>
      <c r="J25" s="454"/>
      <c r="K25" s="454"/>
      <c r="L25" s="455" t="s">
        <v>138</v>
      </c>
      <c r="M25" s="455"/>
      <c r="N25" s="455"/>
      <c r="O25" s="456" t="s">
        <v>138</v>
      </c>
      <c r="P25" s="456"/>
      <c r="Q25" s="457"/>
    </row>
    <row r="26" spans="1:17" ht="21" customHeight="1" x14ac:dyDescent="0.3">
      <c r="A26" s="521" t="s">
        <v>16</v>
      </c>
      <c r="B26" s="522"/>
      <c r="C26" s="522"/>
      <c r="D26" s="523" t="str">
        <f>+MIR!J16</f>
        <v>Reporte de la Dirección de Comercialización y la Dirección de Administración y Finanzas.</v>
      </c>
      <c r="E26" s="523"/>
      <c r="F26" s="523"/>
      <c r="G26" s="523"/>
      <c r="H26" s="523"/>
      <c r="I26" s="523"/>
      <c r="J26" s="523"/>
      <c r="K26" s="523"/>
      <c r="L26" s="523"/>
      <c r="M26" s="523"/>
      <c r="N26" s="523"/>
      <c r="O26" s="523"/>
      <c r="P26" s="523"/>
      <c r="Q26" s="524"/>
    </row>
    <row r="27" spans="1:17" ht="32.25" customHeight="1" x14ac:dyDescent="0.3">
      <c r="A27" s="525" t="s">
        <v>105</v>
      </c>
      <c r="B27" s="526"/>
      <c r="C27" s="526"/>
      <c r="D27" s="527" t="str">
        <f>+MIR!N16</f>
        <v>Se logra aumentar la eficiencia comercial entre lo facturado con lo recaudado y con ello un aumento en el flujo de efectivo interno.</v>
      </c>
      <c r="E27" s="527"/>
      <c r="F27" s="527"/>
      <c r="G27" s="527"/>
      <c r="H27" s="527"/>
      <c r="I27" s="527"/>
      <c r="J27" s="527"/>
      <c r="K27" s="527"/>
      <c r="L27" s="527"/>
      <c r="M27" s="527"/>
      <c r="N27" s="527"/>
      <c r="O27" s="527"/>
      <c r="P27" s="527"/>
      <c r="Q27" s="528"/>
    </row>
    <row r="28" spans="1:17" ht="5.25" customHeight="1" x14ac:dyDescent="0.3">
      <c r="A28" s="38"/>
      <c r="B28" s="197"/>
      <c r="C28" s="197"/>
      <c r="D28" s="197"/>
      <c r="E28" s="197"/>
      <c r="F28" s="197"/>
      <c r="G28" s="197"/>
      <c r="H28" s="197"/>
      <c r="I28" s="197"/>
      <c r="J28" s="197"/>
      <c r="K28" s="197"/>
      <c r="L28" s="197"/>
      <c r="Q28" s="4"/>
    </row>
    <row r="29" spans="1:17" x14ac:dyDescent="0.3">
      <c r="A29" s="272" t="s">
        <v>17</v>
      </c>
      <c r="B29" s="273"/>
      <c r="C29" s="273"/>
      <c r="D29" s="273"/>
      <c r="E29" s="273"/>
      <c r="F29" s="273"/>
      <c r="G29" s="273"/>
      <c r="H29" s="273"/>
      <c r="I29" s="273"/>
      <c r="J29" s="273"/>
      <c r="K29" s="273"/>
      <c r="L29" s="273"/>
      <c r="M29" s="273"/>
      <c r="N29" s="273"/>
      <c r="O29" s="273"/>
      <c r="P29" s="273"/>
      <c r="Q29" s="274"/>
    </row>
    <row r="30" spans="1:17" s="45" customFormat="1" ht="81.75" customHeight="1" x14ac:dyDescent="0.25">
      <c r="A30" s="515" t="s">
        <v>106</v>
      </c>
      <c r="B30" s="462"/>
      <c r="C30" s="462" t="s">
        <v>107</v>
      </c>
      <c r="D30" s="462"/>
      <c r="E30" s="462"/>
      <c r="F30" s="462" t="s">
        <v>108</v>
      </c>
      <c r="G30" s="462"/>
      <c r="H30" s="462"/>
      <c r="I30" s="462" t="s">
        <v>140</v>
      </c>
      <c r="J30" s="462"/>
      <c r="K30" s="462"/>
      <c r="L30" s="518" t="s">
        <v>18</v>
      </c>
      <c r="M30" s="518"/>
      <c r="N30" s="518"/>
      <c r="O30" s="460" t="str">
        <f>MIR!J21</f>
        <v>El padrón de usuarios del INTERAPAS, lo forman un total de 409,919 usuarios, formado por servicio público con una recaudación del 36.03 %, servicio doméstico con el 47.04 %, comercial y de servicios con un 67.03 % e industrial con un 84.73 %, alcanzando una eficiencia global del 54.61 % y una cartera vencida de $ 1,328,243,701.00, Al cierre del ejercicio 2024, se cierra con una eficiencia comercial del 71.13 %.</v>
      </c>
      <c r="P30" s="460"/>
      <c r="Q30" s="461"/>
    </row>
    <row r="31" spans="1:17" s="46" customFormat="1" ht="66.75" customHeight="1" x14ac:dyDescent="0.25">
      <c r="A31" s="516" t="str">
        <f>+MIR!N21</f>
        <v>Aumentar la recaudación al menos en un 10 % de manera general lo facturado VS lo cobrado.</v>
      </c>
      <c r="B31" s="517"/>
      <c r="C31" s="529" t="s">
        <v>139</v>
      </c>
      <c r="D31" s="465"/>
      <c r="E31" s="465"/>
      <c r="F31" s="465" t="s">
        <v>58</v>
      </c>
      <c r="G31" s="465"/>
      <c r="H31" s="465"/>
      <c r="I31" s="463"/>
      <c r="J31" s="463"/>
      <c r="K31" s="463"/>
      <c r="L31" s="464" t="s">
        <v>19</v>
      </c>
      <c r="M31" s="464"/>
      <c r="N31" s="464"/>
      <c r="O31" s="465">
        <v>2024</v>
      </c>
      <c r="P31" s="465"/>
      <c r="Q31" s="466"/>
    </row>
    <row r="32" spans="1:17" ht="10.5" customHeight="1" x14ac:dyDescent="0.35">
      <c r="A32" s="39"/>
      <c r="B32" s="198"/>
      <c r="C32" s="198"/>
      <c r="D32" s="198"/>
      <c r="E32" s="198"/>
      <c r="F32" s="198"/>
      <c r="G32" s="198"/>
      <c r="H32" s="198"/>
      <c r="I32" s="198"/>
      <c r="J32" s="198"/>
      <c r="K32" s="198"/>
      <c r="L32" s="198"/>
      <c r="N32" s="199"/>
      <c r="O32" s="199"/>
      <c r="P32" s="199"/>
      <c r="Q32" s="4"/>
    </row>
    <row r="33" spans="1:17" ht="23.25" customHeight="1" x14ac:dyDescent="0.3">
      <c r="A33" s="501" t="s">
        <v>84</v>
      </c>
      <c r="B33" s="484"/>
      <c r="C33" s="484"/>
      <c r="D33" s="484"/>
      <c r="E33" s="484"/>
      <c r="F33" s="484"/>
      <c r="G33" s="484"/>
      <c r="H33" s="484"/>
      <c r="I33" s="484"/>
      <c r="J33" s="484"/>
      <c r="K33" s="484"/>
      <c r="L33" s="484"/>
      <c r="M33" s="484"/>
      <c r="N33" s="484"/>
      <c r="O33" s="484"/>
      <c r="P33" s="484"/>
      <c r="Q33" s="502"/>
    </row>
    <row r="34" spans="1:17" x14ac:dyDescent="0.3">
      <c r="A34" s="467" t="s">
        <v>33</v>
      </c>
      <c r="B34" s="468"/>
      <c r="C34" s="468"/>
      <c r="D34" s="468"/>
      <c r="E34" s="468"/>
      <c r="F34" s="468"/>
      <c r="G34" s="468"/>
      <c r="H34" s="468"/>
      <c r="I34" s="468"/>
      <c r="J34" s="468"/>
      <c r="K34" s="468"/>
      <c r="L34" s="468"/>
      <c r="M34" s="468"/>
      <c r="N34" s="468"/>
      <c r="O34" s="468"/>
      <c r="P34" s="468"/>
      <c r="Q34" s="469"/>
    </row>
    <row r="35" spans="1:17" x14ac:dyDescent="0.3">
      <c r="A35" s="467" t="s">
        <v>34</v>
      </c>
      <c r="B35" s="468"/>
      <c r="C35" s="468"/>
      <c r="D35" s="468"/>
      <c r="E35" s="468"/>
      <c r="F35" s="468"/>
      <c r="G35" s="468"/>
      <c r="H35" s="468"/>
      <c r="I35" s="468"/>
      <c r="J35" s="468"/>
      <c r="K35" s="468"/>
      <c r="L35" s="468"/>
      <c r="M35" s="468"/>
      <c r="N35" s="468"/>
      <c r="O35" s="468"/>
      <c r="P35" s="468"/>
      <c r="Q35" s="469"/>
    </row>
    <row r="36" spans="1:17" x14ac:dyDescent="0.3">
      <c r="A36" s="470" t="s">
        <v>89</v>
      </c>
      <c r="B36" s="471"/>
      <c r="C36" s="519" t="s">
        <v>281</v>
      </c>
      <c r="D36" s="519"/>
      <c r="E36" s="519"/>
      <c r="F36" s="519"/>
      <c r="G36" s="519"/>
      <c r="H36" s="519"/>
      <c r="I36" s="519"/>
      <c r="J36" s="519"/>
      <c r="K36" s="519"/>
      <c r="L36" s="519"/>
      <c r="M36" s="519"/>
      <c r="N36" s="519"/>
      <c r="O36" s="519"/>
      <c r="P36" s="519"/>
      <c r="Q36" s="520"/>
    </row>
    <row r="37" spans="1:17" ht="20.25" customHeight="1" x14ac:dyDescent="0.3">
      <c r="A37" s="470" t="s">
        <v>90</v>
      </c>
      <c r="B37" s="471"/>
      <c r="C37" s="474" t="s">
        <v>184</v>
      </c>
      <c r="D37" s="474"/>
      <c r="E37" s="474"/>
      <c r="F37" s="474"/>
      <c r="G37" s="474"/>
      <c r="H37" s="474"/>
      <c r="I37" s="474"/>
      <c r="J37" s="474"/>
      <c r="K37" s="474"/>
      <c r="L37" s="474"/>
      <c r="M37" s="474"/>
      <c r="N37" s="474"/>
      <c r="O37" s="474"/>
      <c r="P37" s="474"/>
      <c r="Q37" s="475"/>
    </row>
    <row r="38" spans="1:17" ht="16.5" customHeight="1" x14ac:dyDescent="0.3">
      <c r="A38" s="472" t="s">
        <v>91</v>
      </c>
      <c r="B38" s="473"/>
      <c r="C38" s="506" t="s">
        <v>94</v>
      </c>
      <c r="D38" s="506"/>
      <c r="E38" s="506"/>
      <c r="F38" s="506"/>
      <c r="G38" s="506"/>
      <c r="H38" s="506"/>
      <c r="I38" s="506"/>
      <c r="J38" s="506"/>
      <c r="K38" s="506"/>
      <c r="L38" s="506"/>
      <c r="M38" s="506"/>
      <c r="N38" s="506"/>
      <c r="O38" s="506"/>
      <c r="P38" s="506"/>
      <c r="Q38" s="507"/>
    </row>
    <row r="39" spans="1:17" ht="12.75" customHeight="1" x14ac:dyDescent="0.35">
      <c r="A39" s="40"/>
      <c r="B39" s="199"/>
      <c r="C39" s="199"/>
      <c r="D39" s="199"/>
      <c r="E39" s="199"/>
      <c r="F39" s="199"/>
      <c r="G39" s="199"/>
      <c r="H39" s="199"/>
      <c r="I39" s="199"/>
      <c r="J39" s="199"/>
      <c r="K39" s="199"/>
      <c r="L39" s="199"/>
      <c r="Q39" s="4"/>
    </row>
    <row r="40" spans="1:17" x14ac:dyDescent="0.3">
      <c r="A40" s="476" t="s">
        <v>85</v>
      </c>
      <c r="B40" s="477"/>
      <c r="C40" s="477"/>
      <c r="D40" s="477"/>
      <c r="E40" s="477"/>
      <c r="F40" s="477"/>
      <c r="G40" s="477"/>
      <c r="H40" s="477"/>
      <c r="I40" s="477"/>
      <c r="J40" s="477"/>
      <c r="K40" s="477"/>
      <c r="L40" s="477"/>
      <c r="M40" s="477"/>
      <c r="N40" s="477"/>
      <c r="O40" s="477"/>
      <c r="P40" s="477"/>
      <c r="Q40" s="478"/>
    </row>
    <row r="41" spans="1:17" s="7" customFormat="1" x14ac:dyDescent="0.3">
      <c r="A41" s="58" t="s">
        <v>20</v>
      </c>
      <c r="B41" s="59" t="s">
        <v>21</v>
      </c>
      <c r="C41" s="479" t="s">
        <v>22</v>
      </c>
      <c r="D41" s="479"/>
      <c r="E41" s="59" t="s">
        <v>23</v>
      </c>
      <c r="F41" s="479" t="s">
        <v>24</v>
      </c>
      <c r="G41" s="479"/>
      <c r="H41" s="479" t="s">
        <v>25</v>
      </c>
      <c r="I41" s="479"/>
      <c r="J41" s="479" t="s">
        <v>26</v>
      </c>
      <c r="K41" s="479"/>
      <c r="L41" s="479" t="s">
        <v>27</v>
      </c>
      <c r="M41" s="479"/>
      <c r="N41" s="59" t="s">
        <v>28</v>
      </c>
      <c r="O41" s="59" t="s">
        <v>29</v>
      </c>
      <c r="P41" s="59" t="s">
        <v>30</v>
      </c>
      <c r="Q41" s="60" t="s">
        <v>31</v>
      </c>
    </row>
    <row r="42" spans="1:17" x14ac:dyDescent="0.3">
      <c r="A42" s="220">
        <v>109749762.83083333</v>
      </c>
      <c r="B42" s="220">
        <v>109749762.83083333</v>
      </c>
      <c r="C42" s="220">
        <v>109749762.83083333</v>
      </c>
      <c r="D42" s="220"/>
      <c r="E42" s="220">
        <v>109749762.83083333</v>
      </c>
      <c r="F42" s="220"/>
      <c r="G42" s="220">
        <v>109749762.83083333</v>
      </c>
      <c r="H42" s="449">
        <v>109749762.83083333</v>
      </c>
      <c r="I42" s="450"/>
      <c r="J42" s="220"/>
      <c r="K42" s="220">
        <v>109749462.83</v>
      </c>
      <c r="L42" s="220">
        <v>109749462.83</v>
      </c>
      <c r="M42" s="220"/>
      <c r="N42" s="220">
        <v>109749462.83</v>
      </c>
      <c r="O42" s="220">
        <v>109749462.83</v>
      </c>
      <c r="P42" s="220">
        <v>109749462.83</v>
      </c>
      <c r="Q42" s="221">
        <v>109749462.83</v>
      </c>
    </row>
    <row r="43" spans="1:17" ht="18" x14ac:dyDescent="0.35">
      <c r="A43" s="40"/>
      <c r="B43" s="199"/>
      <c r="C43" s="199"/>
      <c r="D43" s="199"/>
      <c r="E43" s="199"/>
      <c r="F43" s="199"/>
      <c r="G43" s="199"/>
      <c r="H43" s="199"/>
      <c r="I43" s="199"/>
      <c r="O43" s="200" t="s">
        <v>32</v>
      </c>
      <c r="P43" s="534">
        <f>+H42*12</f>
        <v>1316997153.97</v>
      </c>
      <c r="Q43" s="535"/>
    </row>
    <row r="44" spans="1:17" ht="7.5" customHeight="1" x14ac:dyDescent="0.35">
      <c r="A44" s="40"/>
      <c r="B44" s="199"/>
      <c r="C44" s="199"/>
      <c r="D44" s="199"/>
      <c r="E44" s="199"/>
      <c r="F44" s="199"/>
      <c r="G44" s="199"/>
      <c r="H44" s="199"/>
      <c r="I44" s="199"/>
      <c r="J44" s="201"/>
      <c r="K44" s="199"/>
      <c r="L44" s="199"/>
      <c r="Q44" s="4"/>
    </row>
    <row r="45" spans="1:17" ht="7.5" customHeight="1" x14ac:dyDescent="0.35">
      <c r="A45" s="40"/>
      <c r="B45" s="199"/>
      <c r="C45" s="199"/>
      <c r="D45" s="199"/>
      <c r="E45" s="199"/>
      <c r="F45" s="199"/>
      <c r="G45" s="199"/>
      <c r="H45" s="199"/>
      <c r="I45" s="199"/>
      <c r="J45" s="201"/>
      <c r="K45" s="199"/>
      <c r="L45" s="199"/>
      <c r="Q45" s="4"/>
    </row>
    <row r="46" spans="1:17" x14ac:dyDescent="0.3">
      <c r="A46" s="536"/>
      <c r="B46" s="537"/>
      <c r="C46" s="537"/>
      <c r="D46" s="537"/>
      <c r="E46" s="537"/>
      <c r="F46" s="537"/>
      <c r="G46" s="537"/>
      <c r="H46" s="537"/>
      <c r="I46" s="537"/>
      <c r="J46" s="537"/>
      <c r="K46" s="537"/>
      <c r="L46" s="537"/>
      <c r="M46" s="537"/>
      <c r="N46" s="537"/>
      <c r="O46" s="537"/>
      <c r="P46" s="537"/>
      <c r="Q46" s="538"/>
    </row>
    <row r="47" spans="1:17" x14ac:dyDescent="0.3">
      <c r="A47" s="272" t="s">
        <v>36</v>
      </c>
      <c r="B47" s="273"/>
      <c r="C47" s="273"/>
      <c r="D47" s="273"/>
      <c r="E47" s="273"/>
      <c r="F47" s="273"/>
      <c r="G47" s="273"/>
      <c r="H47" s="273"/>
      <c r="I47" s="273"/>
      <c r="J47" s="273"/>
      <c r="K47" s="273"/>
      <c r="L47" s="273"/>
      <c r="M47" s="273"/>
      <c r="N47" s="273"/>
      <c r="O47" s="273"/>
      <c r="P47" s="273"/>
      <c r="Q47" s="274"/>
    </row>
    <row r="48" spans="1:17" ht="19.5" customHeight="1" x14ac:dyDescent="0.3">
      <c r="A48" s="470" t="s">
        <v>89</v>
      </c>
      <c r="B48" s="471"/>
      <c r="C48" s="519" t="s">
        <v>282</v>
      </c>
      <c r="D48" s="519"/>
      <c r="E48" s="519"/>
      <c r="F48" s="519"/>
      <c r="G48" s="519"/>
      <c r="H48" s="519"/>
      <c r="I48" s="519"/>
      <c r="J48" s="519"/>
      <c r="K48" s="519"/>
      <c r="L48" s="519"/>
      <c r="M48" s="519"/>
      <c r="N48" s="519"/>
      <c r="O48" s="519"/>
      <c r="P48" s="519"/>
      <c r="Q48" s="520"/>
    </row>
    <row r="49" spans="1:17" ht="20.25" customHeight="1" x14ac:dyDescent="0.3">
      <c r="A49" s="470" t="s">
        <v>90</v>
      </c>
      <c r="B49" s="471"/>
      <c r="C49" s="474" t="s">
        <v>184</v>
      </c>
      <c r="D49" s="474"/>
      <c r="E49" s="474"/>
      <c r="F49" s="474"/>
      <c r="G49" s="474"/>
      <c r="H49" s="474"/>
      <c r="I49" s="474"/>
      <c r="J49" s="474"/>
      <c r="K49" s="474"/>
      <c r="L49" s="474"/>
      <c r="M49" s="474"/>
      <c r="N49" s="474"/>
      <c r="O49" s="474"/>
      <c r="P49" s="474"/>
      <c r="Q49" s="475"/>
    </row>
    <row r="50" spans="1:17" ht="21" customHeight="1" x14ac:dyDescent="0.3">
      <c r="A50" s="472" t="s">
        <v>91</v>
      </c>
      <c r="B50" s="473"/>
      <c r="C50" s="506" t="s">
        <v>94</v>
      </c>
      <c r="D50" s="506"/>
      <c r="E50" s="506"/>
      <c r="F50" s="506"/>
      <c r="G50" s="506"/>
      <c r="H50" s="506"/>
      <c r="I50" s="506"/>
      <c r="J50" s="506"/>
      <c r="K50" s="506"/>
      <c r="L50" s="506"/>
      <c r="M50" s="506"/>
      <c r="N50" s="506"/>
      <c r="O50" s="506"/>
      <c r="P50" s="506"/>
      <c r="Q50" s="507"/>
    </row>
    <row r="51" spans="1:17" ht="5.25" customHeight="1" x14ac:dyDescent="0.35">
      <c r="A51" s="40"/>
      <c r="B51" s="199"/>
      <c r="C51" s="199"/>
      <c r="D51" s="199"/>
      <c r="E51" s="199"/>
      <c r="F51" s="199"/>
      <c r="G51" s="199"/>
      <c r="H51" s="199"/>
      <c r="I51" s="199"/>
      <c r="J51" s="199"/>
      <c r="K51" s="199"/>
      <c r="L51" s="199"/>
      <c r="Q51" s="4"/>
    </row>
    <row r="52" spans="1:17" x14ac:dyDescent="0.3">
      <c r="A52" s="539" t="s">
        <v>85</v>
      </c>
      <c r="B52" s="540"/>
      <c r="C52" s="540"/>
      <c r="D52" s="540"/>
      <c r="E52" s="540"/>
      <c r="F52" s="540"/>
      <c r="G52" s="540"/>
      <c r="H52" s="540"/>
      <c r="I52" s="540"/>
      <c r="J52" s="540"/>
      <c r="K52" s="540"/>
      <c r="L52" s="540"/>
      <c r="M52" s="540"/>
      <c r="N52" s="540"/>
      <c r="O52" s="540"/>
      <c r="P52" s="540"/>
      <c r="Q52" s="541"/>
    </row>
    <row r="53" spans="1:17" x14ac:dyDescent="0.3">
      <c r="A53" s="61" t="s">
        <v>20</v>
      </c>
      <c r="B53" s="62" t="s">
        <v>21</v>
      </c>
      <c r="C53" s="542" t="s">
        <v>22</v>
      </c>
      <c r="D53" s="542"/>
      <c r="E53" s="62" t="s">
        <v>23</v>
      </c>
      <c r="F53" s="542" t="s">
        <v>24</v>
      </c>
      <c r="G53" s="542"/>
      <c r="H53" s="542" t="s">
        <v>25</v>
      </c>
      <c r="I53" s="542"/>
      <c r="J53" s="542" t="s">
        <v>26</v>
      </c>
      <c r="K53" s="542"/>
      <c r="L53" s="542" t="s">
        <v>27</v>
      </c>
      <c r="M53" s="542"/>
      <c r="N53" s="62" t="s">
        <v>28</v>
      </c>
      <c r="O53" s="62" t="s">
        <v>29</v>
      </c>
      <c r="P53" s="62" t="s">
        <v>30</v>
      </c>
      <c r="Q53" s="63" t="s">
        <v>31</v>
      </c>
    </row>
    <row r="54" spans="1:17" s="41" customFormat="1" x14ac:dyDescent="0.3">
      <c r="A54" s="223">
        <v>184463640.124167</v>
      </c>
      <c r="B54" s="223">
        <v>184463640.124167</v>
      </c>
      <c r="C54" s="223">
        <v>184463640.124167</v>
      </c>
      <c r="D54" s="224"/>
      <c r="E54" s="223">
        <v>184463640.124167</v>
      </c>
      <c r="F54" s="224"/>
      <c r="G54" s="223">
        <v>184463640.124167</v>
      </c>
      <c r="H54" s="452">
        <v>184463640.124167</v>
      </c>
      <c r="I54" s="453"/>
      <c r="J54" s="224"/>
      <c r="K54" s="224">
        <v>184463640.124167</v>
      </c>
      <c r="L54" s="224">
        <v>184463640.124167</v>
      </c>
      <c r="M54" s="224"/>
      <c r="N54" s="224">
        <v>184463640.124167</v>
      </c>
      <c r="O54" s="224">
        <v>184463640.124167</v>
      </c>
      <c r="P54" s="224">
        <v>184463640.124167</v>
      </c>
      <c r="Q54" s="225">
        <v>184463640.124167</v>
      </c>
    </row>
    <row r="55" spans="1:17" x14ac:dyDescent="0.3">
      <c r="A55" s="66"/>
      <c r="B55" s="67"/>
      <c r="C55" s="67"/>
      <c r="D55" s="67"/>
      <c r="E55" s="67"/>
      <c r="F55" s="67"/>
      <c r="G55" s="67"/>
      <c r="H55" s="67"/>
      <c r="I55" s="67"/>
      <c r="J55" s="67"/>
      <c r="K55" s="67"/>
      <c r="L55" s="67"/>
      <c r="M55" s="67"/>
      <c r="N55" s="67"/>
      <c r="O55" s="202" t="s">
        <v>32</v>
      </c>
      <c r="P55" s="530">
        <f>+G54*12</f>
        <v>2213563681.4900041</v>
      </c>
      <c r="Q55" s="531"/>
    </row>
    <row r="56" spans="1:17" x14ac:dyDescent="0.3">
      <c r="A56" s="66"/>
      <c r="B56" s="67"/>
      <c r="C56" s="67"/>
      <c r="D56" s="67"/>
      <c r="E56" s="67"/>
      <c r="F56" s="67"/>
      <c r="G56" s="67"/>
      <c r="H56" s="67"/>
      <c r="I56" s="67"/>
      <c r="J56" s="67"/>
      <c r="K56" s="67"/>
      <c r="L56" s="543" t="s">
        <v>284</v>
      </c>
      <c r="M56" s="543"/>
      <c r="N56" s="543"/>
      <c r="O56" s="543"/>
      <c r="P56" s="451">
        <f>+(P43/P55)*100</f>
        <v>59.496691465569086</v>
      </c>
      <c r="Q56" s="451"/>
    </row>
    <row r="57" spans="1:17" x14ac:dyDescent="0.3">
      <c r="A57" s="532" t="s">
        <v>283</v>
      </c>
      <c r="B57" s="533"/>
      <c r="C57" s="533"/>
      <c r="D57" s="533"/>
      <c r="E57" s="533"/>
      <c r="F57" s="533"/>
      <c r="G57" s="533"/>
      <c r="H57" s="533"/>
      <c r="I57" s="533"/>
      <c r="J57" s="533"/>
      <c r="K57" s="533"/>
      <c r="L57" s="533"/>
      <c r="M57" s="533"/>
      <c r="N57" s="533"/>
      <c r="O57" s="533"/>
      <c r="P57" s="127"/>
      <c r="Q57" s="222">
        <f>+P56*1.1</f>
        <v>65.446360612126</v>
      </c>
    </row>
    <row r="58" spans="1:17" ht="17.25" thickBot="1" x14ac:dyDescent="0.35">
      <c r="A58" s="42"/>
      <c r="B58" s="43"/>
      <c r="C58" s="43"/>
      <c r="D58" s="43"/>
      <c r="E58" s="43"/>
      <c r="F58" s="43"/>
      <c r="G58" s="43"/>
      <c r="H58" s="43"/>
      <c r="I58" s="43"/>
      <c r="J58" s="43"/>
      <c r="K58" s="43"/>
      <c r="L58" s="43"/>
      <c r="M58" s="43"/>
      <c r="N58" s="43"/>
      <c r="O58" s="43"/>
      <c r="P58" s="43"/>
      <c r="Q58" s="44"/>
    </row>
  </sheetData>
  <mergeCells count="106">
    <mergeCell ref="A13:Q13"/>
    <mergeCell ref="A23:Q23"/>
    <mergeCell ref="A24:B24"/>
    <mergeCell ref="C24:E24"/>
    <mergeCell ref="F24:H24"/>
    <mergeCell ref="I24:K24"/>
    <mergeCell ref="L24:N24"/>
    <mergeCell ref="A16:Q16"/>
    <mergeCell ref="C17:Q17"/>
    <mergeCell ref="H18:I18"/>
    <mergeCell ref="N18:Q18"/>
    <mergeCell ref="A17:B17"/>
    <mergeCell ref="F18:G18"/>
    <mergeCell ref="A18:D18"/>
    <mergeCell ref="J18:M18"/>
    <mergeCell ref="A14:B14"/>
    <mergeCell ref="C14:Q14"/>
    <mergeCell ref="D21:Q21"/>
    <mergeCell ref="A21:C21"/>
    <mergeCell ref="A19:D20"/>
    <mergeCell ref="E19:E20"/>
    <mergeCell ref="F19:G20"/>
    <mergeCell ref="H19:I20"/>
    <mergeCell ref="N19:Q20"/>
    <mergeCell ref="P55:Q55"/>
    <mergeCell ref="A57:O57"/>
    <mergeCell ref="P43:Q43"/>
    <mergeCell ref="A46:Q46"/>
    <mergeCell ref="A47:Q47"/>
    <mergeCell ref="A48:B48"/>
    <mergeCell ref="C48:Q48"/>
    <mergeCell ref="A49:B49"/>
    <mergeCell ref="C49:Q49"/>
    <mergeCell ref="A50:B50"/>
    <mergeCell ref="C50:Q50"/>
    <mergeCell ref="A52:Q52"/>
    <mergeCell ref="C53:D53"/>
    <mergeCell ref="F53:G53"/>
    <mergeCell ref="H53:I53"/>
    <mergeCell ref="J53:K53"/>
    <mergeCell ref="L53:M53"/>
    <mergeCell ref="L56:O56"/>
    <mergeCell ref="A33:Q33"/>
    <mergeCell ref="C38:Q38"/>
    <mergeCell ref="A25:B25"/>
    <mergeCell ref="C25:E25"/>
    <mergeCell ref="F25:H25"/>
    <mergeCell ref="J19:M20"/>
    <mergeCell ref="A30:B30"/>
    <mergeCell ref="A31:B31"/>
    <mergeCell ref="C30:E30"/>
    <mergeCell ref="F30:H30"/>
    <mergeCell ref="L30:N30"/>
    <mergeCell ref="C36:Q36"/>
    <mergeCell ref="A26:C26"/>
    <mergeCell ref="D26:Q26"/>
    <mergeCell ref="A27:C27"/>
    <mergeCell ref="D27:Q27"/>
    <mergeCell ref="C31:E31"/>
    <mergeCell ref="F31:H31"/>
    <mergeCell ref="A1:Q1"/>
    <mergeCell ref="K8:P8"/>
    <mergeCell ref="L9:P9"/>
    <mergeCell ref="L10:P10"/>
    <mergeCell ref="L11:P11"/>
    <mergeCell ref="C9:G9"/>
    <mergeCell ref="C10:G10"/>
    <mergeCell ref="C11:G11"/>
    <mergeCell ref="B8:G8"/>
    <mergeCell ref="A6:C6"/>
    <mergeCell ref="A5:C5"/>
    <mergeCell ref="K5:N5"/>
    <mergeCell ref="K6:N6"/>
    <mergeCell ref="G5:J5"/>
    <mergeCell ref="G6:J6"/>
    <mergeCell ref="D5:F5"/>
    <mergeCell ref="D6:F6"/>
    <mergeCell ref="A7:Q7"/>
    <mergeCell ref="A2:Q2"/>
    <mergeCell ref="A4:Q4"/>
    <mergeCell ref="O5:Q5"/>
    <mergeCell ref="O6:Q6"/>
    <mergeCell ref="H42:I42"/>
    <mergeCell ref="P56:Q56"/>
    <mergeCell ref="H54:I54"/>
    <mergeCell ref="I25:K25"/>
    <mergeCell ref="L25:N25"/>
    <mergeCell ref="O25:Q25"/>
    <mergeCell ref="O24:Q24"/>
    <mergeCell ref="O30:Q30"/>
    <mergeCell ref="I30:K31"/>
    <mergeCell ref="L31:N31"/>
    <mergeCell ref="O31:Q31"/>
    <mergeCell ref="A34:Q34"/>
    <mergeCell ref="A35:Q35"/>
    <mergeCell ref="A36:B36"/>
    <mergeCell ref="A38:B38"/>
    <mergeCell ref="A29:Q29"/>
    <mergeCell ref="A37:B37"/>
    <mergeCell ref="C37:Q37"/>
    <mergeCell ref="A40:Q40"/>
    <mergeCell ref="C41:D41"/>
    <mergeCell ref="F41:G41"/>
    <mergeCell ref="H41:I41"/>
    <mergeCell ref="J41:K41"/>
    <mergeCell ref="L41:M41"/>
  </mergeCells>
  <printOptions horizontalCentered="1"/>
  <pageMargins left="0.15748031496063" right="0.196850393700787" top="0.31496062992126" bottom="0.15748031496063" header="0.31496062992126" footer="0.15748031496063"/>
  <pageSetup scale="49" orientation="portrait" r:id="rId1"/>
  <headerFooter>
    <oddFooter>&amp;LElaboró
Nombre, Cargo y Firma&amp;CRevisó
Nombre, Cargo y Firma&amp;RAutorizó
Nombre, Cargo y Firma</oddFooter>
  </headerFooter>
  <drawing r:id="rId2"/>
  <legacyDrawingHF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600-000000000000}">
          <x14:formula1>
            <xm:f>Datos!$C$4:$C$5</xm:f>
          </x14:formula1>
          <xm:sqref>C38:Q38 C50:Q50</xm:sqref>
        </x14:dataValidation>
        <x14:dataValidation type="list" allowBlank="1" showInputMessage="1" showErrorMessage="1" xr:uid="{00000000-0002-0000-0600-000001000000}">
          <x14:formula1>
            <xm:f>Datos!$B$14:$B$18</xm:f>
          </x14:formula1>
          <xm:sqref>H19:I20</xm:sqref>
        </x14:dataValidation>
        <x14:dataValidation type="list" allowBlank="1" showInputMessage="1" showErrorMessage="1" xr:uid="{00000000-0002-0000-0600-000002000000}">
          <x14:formula1>
            <xm:f>Datos!$B$21:$B$23</xm:f>
          </x14:formula1>
          <xm:sqref>F31:H31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R84"/>
  <sheetViews>
    <sheetView showGridLines="0" topLeftCell="A9" zoomScale="106" zoomScaleNormal="106" zoomScaleSheetLayoutView="90" workbookViewId="0">
      <selection activeCell="T76" sqref="T76"/>
    </sheetView>
  </sheetViews>
  <sheetFormatPr baseColWidth="10" defaultRowHeight="14.25" x14ac:dyDescent="0.3"/>
  <cols>
    <col min="1" max="1" width="14.7109375" style="67" customWidth="1"/>
    <col min="2" max="2" width="14.85546875" style="67" customWidth="1"/>
    <col min="3" max="3" width="13.5703125" style="67" customWidth="1"/>
    <col min="4" max="4" width="3.5703125" style="67" customWidth="1"/>
    <col min="5" max="5" width="13.7109375" style="67" customWidth="1"/>
    <col min="6" max="6" width="9.42578125" style="67" customWidth="1"/>
    <col min="7" max="7" width="14.5703125" style="67" customWidth="1"/>
    <col min="8" max="8" width="3.42578125" style="67" customWidth="1"/>
    <col min="9" max="9" width="13.5703125" style="67" customWidth="1"/>
    <col min="10" max="10" width="3.42578125" style="67" customWidth="1"/>
    <col min="11" max="11" width="13.5703125" style="67" customWidth="1"/>
    <col min="12" max="12" width="13.7109375" style="67" customWidth="1"/>
    <col min="13" max="13" width="6.7109375" style="67" customWidth="1"/>
    <col min="14" max="17" width="14.28515625" style="67" customWidth="1"/>
    <col min="18" max="16384" width="11.42578125" style="67"/>
  </cols>
  <sheetData>
    <row r="1" spans="1:17" ht="75" customHeight="1" thickBot="1" x14ac:dyDescent="0.35">
      <c r="A1" s="480" t="s">
        <v>141</v>
      </c>
      <c r="B1" s="481"/>
      <c r="C1" s="481"/>
      <c r="D1" s="481"/>
      <c r="E1" s="481"/>
      <c r="F1" s="481"/>
      <c r="G1" s="481"/>
      <c r="H1" s="481"/>
      <c r="I1" s="481"/>
      <c r="J1" s="481"/>
      <c r="K1" s="481"/>
      <c r="L1" s="481"/>
      <c r="M1" s="481"/>
      <c r="N1" s="481"/>
      <c r="O1" s="481"/>
      <c r="P1" s="481"/>
      <c r="Q1" s="482"/>
    </row>
    <row r="2" spans="1:17" ht="18.95" customHeight="1" x14ac:dyDescent="0.3">
      <c r="A2" s="498" t="s">
        <v>0</v>
      </c>
      <c r="B2" s="499"/>
      <c r="C2" s="499"/>
      <c r="D2" s="499"/>
      <c r="E2" s="499"/>
      <c r="F2" s="499"/>
      <c r="G2" s="499"/>
      <c r="H2" s="499"/>
      <c r="I2" s="499"/>
      <c r="J2" s="499"/>
      <c r="K2" s="499"/>
      <c r="L2" s="499"/>
      <c r="M2" s="499"/>
      <c r="N2" s="499"/>
      <c r="O2" s="499"/>
      <c r="P2" s="499"/>
      <c r="Q2" s="500"/>
    </row>
    <row r="3" spans="1:17" ht="15.75" customHeight="1" x14ac:dyDescent="0.3">
      <c r="A3" s="66"/>
      <c r="Q3" s="69"/>
    </row>
    <row r="4" spans="1:17" ht="27" customHeight="1" x14ac:dyDescent="0.3">
      <c r="A4" s="501" t="s">
        <v>1</v>
      </c>
      <c r="B4" s="484"/>
      <c r="C4" s="484"/>
      <c r="D4" s="484"/>
      <c r="E4" s="484"/>
      <c r="F4" s="484"/>
      <c r="G4" s="484"/>
      <c r="H4" s="484"/>
      <c r="I4" s="484"/>
      <c r="J4" s="484"/>
      <c r="K4" s="484"/>
      <c r="L4" s="484"/>
      <c r="M4" s="484"/>
      <c r="N4" s="484"/>
      <c r="O4" s="484"/>
      <c r="P4" s="484"/>
      <c r="Q4" s="502"/>
    </row>
    <row r="5" spans="1:17" s="92" customFormat="1" ht="18" customHeight="1" x14ac:dyDescent="0.3">
      <c r="A5" s="583" t="s">
        <v>37</v>
      </c>
      <c r="B5" s="584"/>
      <c r="C5" s="584"/>
      <c r="D5" s="584" t="s">
        <v>113</v>
      </c>
      <c r="E5" s="584"/>
      <c r="F5" s="584"/>
      <c r="G5" s="585" t="s">
        <v>2</v>
      </c>
      <c r="H5" s="585"/>
      <c r="I5" s="585"/>
      <c r="J5" s="585"/>
      <c r="K5" s="585" t="s">
        <v>99</v>
      </c>
      <c r="L5" s="585"/>
      <c r="M5" s="585"/>
      <c r="N5" s="585"/>
      <c r="O5" s="585" t="s">
        <v>189</v>
      </c>
      <c r="P5" s="585"/>
      <c r="Q5" s="586"/>
    </row>
    <row r="6" spans="1:17" ht="69" customHeight="1" x14ac:dyDescent="0.3">
      <c r="A6" s="493" t="str">
        <f>FIN!A6</f>
        <v>INTERAPAS</v>
      </c>
      <c r="B6" s="494"/>
      <c r="C6" s="494"/>
      <c r="D6" s="575" t="str">
        <f>FIN!D6</f>
        <v>FC25</v>
      </c>
      <c r="E6" s="575"/>
      <c r="F6" s="575"/>
      <c r="G6" s="494" t="str">
        <f>FIN!G6</f>
        <v>Comercial (facturación y cobranza)</v>
      </c>
      <c r="H6" s="494"/>
      <c r="I6" s="494"/>
      <c r="J6" s="494"/>
      <c r="K6" s="494" t="str">
        <f>FIN!K6</f>
        <v>Dirección de Comercialización</v>
      </c>
      <c r="L6" s="494"/>
      <c r="M6" s="494"/>
      <c r="N6" s="494"/>
      <c r="O6" s="574">
        <f>FIN!O6</f>
        <v>82649009.390000001</v>
      </c>
      <c r="P6" s="574"/>
      <c r="Q6" s="590"/>
    </row>
    <row r="7" spans="1:17" ht="17.25" customHeight="1" x14ac:dyDescent="0.3">
      <c r="A7" s="591" t="s">
        <v>3</v>
      </c>
      <c r="B7" s="592"/>
      <c r="C7" s="592"/>
      <c r="D7" s="592"/>
      <c r="E7" s="592"/>
      <c r="F7" s="592"/>
      <c r="G7" s="592"/>
      <c r="H7" s="592"/>
      <c r="I7" s="592"/>
      <c r="J7" s="592"/>
      <c r="K7" s="592"/>
      <c r="L7" s="592"/>
      <c r="M7" s="592"/>
      <c r="N7" s="592"/>
      <c r="O7" s="592"/>
      <c r="P7" s="592"/>
      <c r="Q7" s="593"/>
    </row>
    <row r="8" spans="1:17" x14ac:dyDescent="0.3">
      <c r="A8" s="66"/>
      <c r="B8" s="491" t="s">
        <v>40</v>
      </c>
      <c r="C8" s="273"/>
      <c r="D8" s="273"/>
      <c r="E8" s="273"/>
      <c r="F8" s="273"/>
      <c r="G8" s="492"/>
      <c r="H8" s="204"/>
      <c r="I8" s="204"/>
      <c r="J8" s="204"/>
      <c r="K8" s="483" t="s">
        <v>38</v>
      </c>
      <c r="L8" s="484"/>
      <c r="M8" s="484"/>
      <c r="N8" s="484"/>
      <c r="O8" s="484"/>
      <c r="P8" s="485"/>
      <c r="Q8" s="71"/>
    </row>
    <row r="9" spans="1:17" ht="41.25" customHeight="1" x14ac:dyDescent="0.3">
      <c r="A9" s="66"/>
      <c r="B9" s="13" t="s">
        <v>41</v>
      </c>
      <c r="C9" s="579" t="str">
        <f>FIN!C9</f>
        <v>Economía sustentable para San Luis Potosí.</v>
      </c>
      <c r="D9" s="579"/>
      <c r="E9" s="579"/>
      <c r="F9" s="579"/>
      <c r="G9" s="587"/>
      <c r="H9" s="9"/>
      <c r="I9" s="9"/>
      <c r="J9" s="9"/>
      <c r="K9" s="13" t="s">
        <v>39</v>
      </c>
      <c r="L9" s="588" t="str">
        <f>FIN!L9</f>
        <v>Contribuir al acceso universal del agua mediante el fortalecimiento de la infraestructura y la implementación de una nueva tecnología, así como la concientización y el uso responsable del agua.</v>
      </c>
      <c r="M9" s="588"/>
      <c r="N9" s="588"/>
      <c r="O9" s="588"/>
      <c r="P9" s="589"/>
      <c r="Q9" s="69"/>
    </row>
    <row r="10" spans="1:17" ht="31.5" customHeight="1" x14ac:dyDescent="0.3">
      <c r="A10" s="66"/>
      <c r="B10" s="15" t="s">
        <v>100</v>
      </c>
      <c r="C10" s="579" t="str">
        <f>FIN!C10</f>
        <v>Recuperación hídrica con enfoque de cuencas.</v>
      </c>
      <c r="D10" s="579"/>
      <c r="E10" s="579"/>
      <c r="F10" s="579"/>
      <c r="G10" s="587"/>
      <c r="H10" s="193"/>
      <c r="I10" s="193"/>
      <c r="J10" s="193"/>
      <c r="K10" s="13" t="s">
        <v>101</v>
      </c>
      <c r="L10" s="588" t="str">
        <f>FIN!L10</f>
        <v>Fortalecer la infarestructura para el abastecimiento de agua potable en el municipio.</v>
      </c>
      <c r="M10" s="588"/>
      <c r="N10" s="588"/>
      <c r="O10" s="588"/>
      <c r="P10" s="589"/>
      <c r="Q10" s="69"/>
    </row>
    <row r="11" spans="1:17" ht="27.75" customHeight="1" x14ac:dyDescent="0.3">
      <c r="A11" s="66"/>
      <c r="B11" s="16" t="s">
        <v>42</v>
      </c>
      <c r="C11" s="594" t="str">
        <f>FIN!C11</f>
        <v>Incrementar la infraestructura Hidráulica en el Estado, nuevas presas, pozos, redes de distribución de agua potable, sistema de drenaje y alcantarillado.</v>
      </c>
      <c r="D11" s="594"/>
      <c r="E11" s="594"/>
      <c r="F11" s="594"/>
      <c r="G11" s="595"/>
      <c r="H11" s="74"/>
      <c r="I11" s="74"/>
      <c r="J11" s="74"/>
      <c r="K11" s="18" t="s">
        <v>102</v>
      </c>
      <c r="L11" s="596" t="str">
        <f>FIN!L11</f>
        <v>Proveer servicios de agua potable con calidad y eficiencia para abatir la escasez en zonas afectadas.</v>
      </c>
      <c r="M11" s="596"/>
      <c r="N11" s="596"/>
      <c r="O11" s="596"/>
      <c r="P11" s="597"/>
      <c r="Q11" s="69"/>
    </row>
    <row r="12" spans="1:17" ht="6" customHeight="1" x14ac:dyDescent="0.3">
      <c r="A12" s="75"/>
      <c r="B12" s="205"/>
      <c r="C12" s="205"/>
      <c r="D12" s="205"/>
      <c r="E12" s="205"/>
      <c r="F12" s="206"/>
      <c r="G12" s="206"/>
      <c r="H12" s="206"/>
      <c r="I12" s="206"/>
      <c r="J12" s="206"/>
      <c r="K12" s="206"/>
      <c r="L12" s="206"/>
      <c r="Q12" s="69"/>
    </row>
    <row r="13" spans="1:17" ht="19.5" customHeight="1" x14ac:dyDescent="0.3">
      <c r="A13" s="385" t="s">
        <v>4</v>
      </c>
      <c r="B13" s="386"/>
      <c r="C13" s="386"/>
      <c r="D13" s="386"/>
      <c r="E13" s="386"/>
      <c r="F13" s="386"/>
      <c r="G13" s="386"/>
      <c r="H13" s="386"/>
      <c r="I13" s="386"/>
      <c r="J13" s="386"/>
      <c r="K13" s="386"/>
      <c r="L13" s="386"/>
      <c r="M13" s="386"/>
      <c r="N13" s="386"/>
      <c r="O13" s="386"/>
      <c r="P13" s="386"/>
      <c r="Q13" s="387"/>
    </row>
    <row r="14" spans="1:17" ht="33.75" customHeight="1" x14ac:dyDescent="0.3">
      <c r="A14" s="598" t="s">
        <v>60</v>
      </c>
      <c r="B14" s="599"/>
      <c r="C14" s="600" t="str">
        <f>MIR!A25</f>
        <v>El Organismo Operador cuenta con un mejor control en el fortalecimiento de proyectos, programas, acciones y difusiones, que han contribuido en el aumento de la recaudación; además con el aumento en la cobertura de micromedición se lleva un registro más controlado en el volumen de agua facturada y los volúmenes de agua contabilizada.</v>
      </c>
      <c r="D14" s="600"/>
      <c r="E14" s="600"/>
      <c r="F14" s="600"/>
      <c r="G14" s="600"/>
      <c r="H14" s="600"/>
      <c r="I14" s="600"/>
      <c r="J14" s="600"/>
      <c r="K14" s="600"/>
      <c r="L14" s="600"/>
      <c r="M14" s="600"/>
      <c r="N14" s="600"/>
      <c r="O14" s="600"/>
      <c r="P14" s="600"/>
      <c r="Q14" s="601"/>
    </row>
    <row r="15" spans="1:17" ht="6" customHeight="1" x14ac:dyDescent="0.3">
      <c r="A15" s="66"/>
      <c r="Q15" s="69"/>
    </row>
    <row r="16" spans="1:17" x14ac:dyDescent="0.3">
      <c r="A16" s="272" t="s">
        <v>5</v>
      </c>
      <c r="B16" s="273"/>
      <c r="C16" s="273"/>
      <c r="D16" s="273"/>
      <c r="E16" s="273"/>
      <c r="F16" s="273"/>
      <c r="G16" s="273"/>
      <c r="H16" s="273"/>
      <c r="I16" s="273"/>
      <c r="J16" s="273"/>
      <c r="K16" s="273"/>
      <c r="L16" s="273"/>
      <c r="M16" s="273"/>
      <c r="N16" s="273"/>
      <c r="O16" s="273"/>
      <c r="P16" s="273"/>
      <c r="Q16" s="274"/>
    </row>
    <row r="17" spans="1:17" ht="39" customHeight="1" x14ac:dyDescent="0.3">
      <c r="A17" s="549" t="s">
        <v>137</v>
      </c>
      <c r="B17" s="550"/>
      <c r="C17" s="564" t="str">
        <f>MIR!F25</f>
        <v>4.- Eficiencia comerciar servicio doméstico.</v>
      </c>
      <c r="D17" s="564"/>
      <c r="E17" s="564"/>
      <c r="F17" s="564"/>
      <c r="G17" s="564"/>
      <c r="H17" s="564"/>
      <c r="I17" s="564"/>
      <c r="J17" s="564"/>
      <c r="K17" s="564"/>
      <c r="L17" s="564"/>
      <c r="M17" s="564"/>
      <c r="N17" s="564"/>
      <c r="O17" s="564"/>
      <c r="P17" s="564"/>
      <c r="Q17" s="566"/>
    </row>
    <row r="18" spans="1:17" ht="51" customHeight="1" x14ac:dyDescent="0.3">
      <c r="A18" s="551" t="s">
        <v>120</v>
      </c>
      <c r="B18" s="547"/>
      <c r="C18" s="547"/>
      <c r="D18" s="547"/>
      <c r="E18" s="53" t="s">
        <v>82</v>
      </c>
      <c r="F18" s="547" t="s">
        <v>7</v>
      </c>
      <c r="G18" s="547"/>
      <c r="H18" s="547" t="s">
        <v>103</v>
      </c>
      <c r="I18" s="547"/>
      <c r="J18" s="552" t="s">
        <v>104</v>
      </c>
      <c r="K18" s="553"/>
      <c r="L18" s="553"/>
      <c r="M18" s="554"/>
      <c r="N18" s="547" t="s">
        <v>115</v>
      </c>
      <c r="O18" s="547"/>
      <c r="P18" s="547"/>
      <c r="Q18" s="548"/>
    </row>
    <row r="19" spans="1:17" s="74" customFormat="1" ht="63" customHeight="1" x14ac:dyDescent="0.25">
      <c r="A19" s="604" t="s">
        <v>285</v>
      </c>
      <c r="B19" s="563"/>
      <c r="C19" s="563"/>
      <c r="D19" s="563"/>
      <c r="E19" s="563" t="s">
        <v>44</v>
      </c>
      <c r="F19" s="563" t="s">
        <v>46</v>
      </c>
      <c r="G19" s="563"/>
      <c r="H19" s="563" t="s">
        <v>52</v>
      </c>
      <c r="I19" s="563"/>
      <c r="J19" s="509" t="s">
        <v>126</v>
      </c>
      <c r="K19" s="510"/>
      <c r="L19" s="510"/>
      <c r="M19" s="511"/>
      <c r="N19" s="563"/>
      <c r="O19" s="563"/>
      <c r="P19" s="563"/>
      <c r="Q19" s="565"/>
    </row>
    <row r="20" spans="1:17" s="74" customFormat="1" ht="63" customHeight="1" x14ac:dyDescent="0.25">
      <c r="A20" s="605"/>
      <c r="B20" s="564"/>
      <c r="C20" s="564"/>
      <c r="D20" s="564"/>
      <c r="E20" s="564"/>
      <c r="F20" s="564"/>
      <c r="G20" s="564"/>
      <c r="H20" s="564"/>
      <c r="I20" s="564"/>
      <c r="J20" s="512"/>
      <c r="K20" s="513"/>
      <c r="L20" s="513"/>
      <c r="M20" s="514"/>
      <c r="N20" s="564"/>
      <c r="O20" s="564"/>
      <c r="P20" s="564"/>
      <c r="Q20" s="566"/>
    </row>
    <row r="21" spans="1:17" ht="24.75" customHeight="1" x14ac:dyDescent="0.3">
      <c r="A21" s="551" t="s">
        <v>8</v>
      </c>
      <c r="B21" s="547"/>
      <c r="C21" s="547"/>
      <c r="D21" s="602" t="s">
        <v>125</v>
      </c>
      <c r="E21" s="602"/>
      <c r="F21" s="602"/>
      <c r="G21" s="602"/>
      <c r="H21" s="602"/>
      <c r="I21" s="602"/>
      <c r="J21" s="602"/>
      <c r="K21" s="602"/>
      <c r="L21" s="602"/>
      <c r="M21" s="602"/>
      <c r="N21" s="602"/>
      <c r="O21" s="602"/>
      <c r="P21" s="602"/>
      <c r="Q21" s="603"/>
    </row>
    <row r="22" spans="1:17" ht="6" customHeight="1" x14ac:dyDescent="0.3">
      <c r="A22" s="66"/>
      <c r="Q22" s="69"/>
    </row>
    <row r="23" spans="1:17" x14ac:dyDescent="0.3">
      <c r="A23" s="272" t="s">
        <v>9</v>
      </c>
      <c r="B23" s="273"/>
      <c r="C23" s="273"/>
      <c r="D23" s="273"/>
      <c r="E23" s="273"/>
      <c r="F23" s="273"/>
      <c r="G23" s="273"/>
      <c r="H23" s="273"/>
      <c r="I23" s="273"/>
      <c r="J23" s="273"/>
      <c r="K23" s="273"/>
      <c r="L23" s="273"/>
      <c r="M23" s="273"/>
      <c r="N23" s="273"/>
      <c r="O23" s="273"/>
      <c r="P23" s="273"/>
      <c r="Q23" s="274"/>
    </row>
    <row r="24" spans="1:17" ht="15" customHeight="1" x14ac:dyDescent="0.3">
      <c r="A24" s="544" t="s">
        <v>10</v>
      </c>
      <c r="B24" s="458"/>
      <c r="C24" s="458" t="s">
        <v>11</v>
      </c>
      <c r="D24" s="458"/>
      <c r="E24" s="458"/>
      <c r="F24" s="458" t="s">
        <v>12</v>
      </c>
      <c r="G24" s="458"/>
      <c r="H24" s="458"/>
      <c r="I24" s="458" t="s">
        <v>13</v>
      </c>
      <c r="J24" s="458"/>
      <c r="K24" s="458"/>
      <c r="L24" s="458" t="s">
        <v>14</v>
      </c>
      <c r="M24" s="458"/>
      <c r="N24" s="458"/>
      <c r="O24" s="458" t="s">
        <v>15</v>
      </c>
      <c r="P24" s="458"/>
      <c r="Q24" s="459"/>
    </row>
    <row r="25" spans="1:17" ht="15.75" customHeight="1" x14ac:dyDescent="0.3">
      <c r="A25" s="508" t="s">
        <v>138</v>
      </c>
      <c r="B25" s="454"/>
      <c r="C25" s="454" t="s">
        <v>138</v>
      </c>
      <c r="D25" s="454"/>
      <c r="E25" s="454"/>
      <c r="F25" s="454" t="s">
        <v>138</v>
      </c>
      <c r="G25" s="454"/>
      <c r="H25" s="454"/>
      <c r="I25" s="454" t="s">
        <v>138</v>
      </c>
      <c r="J25" s="454"/>
      <c r="K25" s="454"/>
      <c r="L25" s="455" t="s">
        <v>138</v>
      </c>
      <c r="M25" s="455"/>
      <c r="N25" s="455"/>
      <c r="O25" s="456" t="s">
        <v>138</v>
      </c>
      <c r="P25" s="456"/>
      <c r="Q25" s="457"/>
    </row>
    <row r="26" spans="1:17" ht="27" customHeight="1" x14ac:dyDescent="0.3">
      <c r="A26" s="521" t="s">
        <v>16</v>
      </c>
      <c r="B26" s="522"/>
      <c r="C26" s="522"/>
      <c r="D26" s="579" t="str">
        <f>MIR!J25</f>
        <v>Informe de la Dirección de Comercialización.</v>
      </c>
      <c r="E26" s="579"/>
      <c r="F26" s="579"/>
      <c r="G26" s="579"/>
      <c r="H26" s="579"/>
      <c r="I26" s="579"/>
      <c r="J26" s="579"/>
      <c r="K26" s="579"/>
      <c r="L26" s="579"/>
      <c r="M26" s="579"/>
      <c r="N26" s="579"/>
      <c r="O26" s="579"/>
      <c r="P26" s="579"/>
      <c r="Q26" s="611"/>
    </row>
    <row r="27" spans="1:17" ht="27" customHeight="1" x14ac:dyDescent="0.3">
      <c r="A27" s="525" t="s">
        <v>105</v>
      </c>
      <c r="B27" s="526"/>
      <c r="C27" s="526"/>
      <c r="D27" s="494" t="str">
        <f>MIR!N25</f>
        <v>Se logra aumentar la recaudación en el servicio doméstico, siendo uno de los servicios con mayores usuarios y con mayor rezago.</v>
      </c>
      <c r="E27" s="494"/>
      <c r="F27" s="494"/>
      <c r="G27" s="494"/>
      <c r="H27" s="494"/>
      <c r="I27" s="494"/>
      <c r="J27" s="494"/>
      <c r="K27" s="494"/>
      <c r="L27" s="494"/>
      <c r="M27" s="494"/>
      <c r="N27" s="494"/>
      <c r="O27" s="494"/>
      <c r="P27" s="494"/>
      <c r="Q27" s="612"/>
    </row>
    <row r="28" spans="1:17" ht="5.25" customHeight="1" x14ac:dyDescent="0.3">
      <c r="A28" s="76"/>
      <c r="Q28" s="69"/>
    </row>
    <row r="29" spans="1:17" x14ac:dyDescent="0.3">
      <c r="A29" s="272" t="s">
        <v>17</v>
      </c>
      <c r="B29" s="273"/>
      <c r="C29" s="273"/>
      <c r="D29" s="273"/>
      <c r="E29" s="273"/>
      <c r="F29" s="273"/>
      <c r="G29" s="273"/>
      <c r="H29" s="273"/>
      <c r="I29" s="273"/>
      <c r="J29" s="273"/>
      <c r="K29" s="273"/>
      <c r="L29" s="273"/>
      <c r="M29" s="273"/>
      <c r="N29" s="273"/>
      <c r="O29" s="273"/>
      <c r="P29" s="273"/>
      <c r="Q29" s="274"/>
    </row>
    <row r="30" spans="1:17" ht="45.75" customHeight="1" x14ac:dyDescent="0.3">
      <c r="A30" s="544" t="s">
        <v>106</v>
      </c>
      <c r="B30" s="458"/>
      <c r="C30" s="458" t="s">
        <v>107</v>
      </c>
      <c r="D30" s="458"/>
      <c r="E30" s="458"/>
      <c r="F30" s="458" t="s">
        <v>108</v>
      </c>
      <c r="G30" s="458"/>
      <c r="H30" s="458"/>
      <c r="I30" s="458" t="s">
        <v>140</v>
      </c>
      <c r="J30" s="458"/>
      <c r="K30" s="458"/>
      <c r="L30" s="497" t="s">
        <v>18</v>
      </c>
      <c r="M30" s="497"/>
      <c r="N30" s="497"/>
      <c r="O30" s="460" t="str">
        <f>MIR!J30</f>
        <v>Al ciere del ejercio 2024, la recaudación por la prestación del servicio de agua a usuarios de tipo doméstico, se cierra con una recaudación del 66.33 %</v>
      </c>
      <c r="P30" s="460"/>
      <c r="Q30" s="461"/>
    </row>
    <row r="31" spans="1:17" s="77" customFormat="1" ht="65.25" customHeight="1" x14ac:dyDescent="0.25">
      <c r="A31" s="606" t="str">
        <f>MIR!N30</f>
        <v>Aumentar al menos en un 10 % la recaudación en servicio de tipo doméstico, en este tipo de contratación se concentra el mayor número de usuarios.</v>
      </c>
      <c r="B31" s="607"/>
      <c r="C31" s="608" t="s">
        <v>142</v>
      </c>
      <c r="D31" s="279"/>
      <c r="E31" s="279"/>
      <c r="F31" s="279" t="s">
        <v>58</v>
      </c>
      <c r="G31" s="279"/>
      <c r="H31" s="279"/>
      <c r="I31" s="547"/>
      <c r="J31" s="547"/>
      <c r="K31" s="547"/>
      <c r="L31" s="609" t="s">
        <v>19</v>
      </c>
      <c r="M31" s="609"/>
      <c r="N31" s="609"/>
      <c r="O31" s="279">
        <v>2024</v>
      </c>
      <c r="P31" s="279"/>
      <c r="Q31" s="610"/>
    </row>
    <row r="32" spans="1:17" ht="10.5" customHeight="1" x14ac:dyDescent="0.3">
      <c r="A32" s="78"/>
      <c r="B32" s="77"/>
      <c r="C32" s="77"/>
      <c r="D32" s="77"/>
      <c r="E32" s="77"/>
      <c r="F32" s="77"/>
      <c r="G32" s="77"/>
      <c r="H32" s="77"/>
      <c r="I32" s="77"/>
      <c r="J32" s="77"/>
      <c r="K32" s="77"/>
      <c r="L32" s="77"/>
      <c r="Q32" s="69"/>
    </row>
    <row r="33" spans="1:17" ht="23.25" customHeight="1" x14ac:dyDescent="0.3">
      <c r="A33" s="501" t="s">
        <v>84</v>
      </c>
      <c r="B33" s="484"/>
      <c r="C33" s="484"/>
      <c r="D33" s="484"/>
      <c r="E33" s="484"/>
      <c r="F33" s="484"/>
      <c r="G33" s="484"/>
      <c r="H33" s="484"/>
      <c r="I33" s="484"/>
      <c r="J33" s="484"/>
      <c r="K33" s="484"/>
      <c r="L33" s="484"/>
      <c r="M33" s="484"/>
      <c r="N33" s="484"/>
      <c r="O33" s="484"/>
      <c r="P33" s="484"/>
      <c r="Q33" s="502"/>
    </row>
    <row r="34" spans="1:17" x14ac:dyDescent="0.3">
      <c r="A34" s="467" t="s">
        <v>33</v>
      </c>
      <c r="B34" s="468"/>
      <c r="C34" s="468"/>
      <c r="D34" s="468"/>
      <c r="E34" s="468"/>
      <c r="F34" s="468"/>
      <c r="G34" s="468"/>
      <c r="H34" s="468"/>
      <c r="I34" s="468"/>
      <c r="J34" s="468"/>
      <c r="K34" s="468"/>
      <c r="L34" s="468"/>
      <c r="M34" s="468"/>
      <c r="N34" s="468"/>
      <c r="O34" s="468"/>
      <c r="P34" s="468"/>
      <c r="Q34" s="469"/>
    </row>
    <row r="35" spans="1:17" x14ac:dyDescent="0.3">
      <c r="A35" s="467" t="s">
        <v>34</v>
      </c>
      <c r="B35" s="468"/>
      <c r="C35" s="468"/>
      <c r="D35" s="468"/>
      <c r="E35" s="468"/>
      <c r="F35" s="468"/>
      <c r="G35" s="468"/>
      <c r="H35" s="468"/>
      <c r="I35" s="468"/>
      <c r="J35" s="468"/>
      <c r="K35" s="468"/>
      <c r="L35" s="468"/>
      <c r="M35" s="468"/>
      <c r="N35" s="468"/>
      <c r="O35" s="468"/>
      <c r="P35" s="468"/>
      <c r="Q35" s="469"/>
    </row>
    <row r="36" spans="1:17" x14ac:dyDescent="0.3">
      <c r="A36" s="521" t="s">
        <v>89</v>
      </c>
      <c r="B36" s="522"/>
      <c r="C36" s="519" t="s">
        <v>286</v>
      </c>
      <c r="D36" s="519"/>
      <c r="E36" s="519"/>
      <c r="F36" s="519"/>
      <c r="G36" s="519"/>
      <c r="H36" s="519"/>
      <c r="I36" s="519"/>
      <c r="J36" s="519"/>
      <c r="K36" s="519"/>
      <c r="L36" s="519"/>
      <c r="M36" s="519"/>
      <c r="N36" s="519"/>
      <c r="O36" s="519"/>
      <c r="P36" s="519"/>
      <c r="Q36" s="520"/>
    </row>
    <row r="37" spans="1:17" ht="20.25" customHeight="1" x14ac:dyDescent="0.3">
      <c r="A37" s="521" t="s">
        <v>90</v>
      </c>
      <c r="B37" s="522"/>
      <c r="C37" s="474" t="s">
        <v>288</v>
      </c>
      <c r="D37" s="474"/>
      <c r="E37" s="474"/>
      <c r="F37" s="474"/>
      <c r="G37" s="474"/>
      <c r="H37" s="474"/>
      <c r="I37" s="474"/>
      <c r="J37" s="474"/>
      <c r="K37" s="474"/>
      <c r="L37" s="474"/>
      <c r="M37" s="474"/>
      <c r="N37" s="474"/>
      <c r="O37" s="474"/>
      <c r="P37" s="474"/>
      <c r="Q37" s="475"/>
    </row>
    <row r="38" spans="1:17" ht="16.5" customHeight="1" x14ac:dyDescent="0.3">
      <c r="A38" s="525" t="s">
        <v>91</v>
      </c>
      <c r="B38" s="526"/>
      <c r="C38" s="506" t="s">
        <v>94</v>
      </c>
      <c r="D38" s="506"/>
      <c r="E38" s="506"/>
      <c r="F38" s="506"/>
      <c r="G38" s="506"/>
      <c r="H38" s="506"/>
      <c r="I38" s="506"/>
      <c r="J38" s="506"/>
      <c r="K38" s="506"/>
      <c r="L38" s="506"/>
      <c r="M38" s="506"/>
      <c r="N38" s="506"/>
      <c r="O38" s="506"/>
      <c r="P38" s="506"/>
      <c r="Q38" s="507"/>
    </row>
    <row r="39" spans="1:17" ht="12.75" customHeight="1" x14ac:dyDescent="0.3">
      <c r="A39" s="66"/>
      <c r="Q39" s="69"/>
    </row>
    <row r="40" spans="1:17" x14ac:dyDescent="0.3">
      <c r="A40" s="613" t="s">
        <v>85</v>
      </c>
      <c r="B40" s="614"/>
      <c r="C40" s="614"/>
      <c r="D40" s="614"/>
      <c r="E40" s="614"/>
      <c r="F40" s="614"/>
      <c r="G40" s="614"/>
      <c r="H40" s="614"/>
      <c r="I40" s="614"/>
      <c r="J40" s="614"/>
      <c r="K40" s="614"/>
      <c r="L40" s="614"/>
      <c r="M40" s="614"/>
      <c r="N40" s="614"/>
      <c r="O40" s="614"/>
      <c r="P40" s="614"/>
      <c r="Q40" s="615"/>
    </row>
    <row r="41" spans="1:17" s="74" customFormat="1" x14ac:dyDescent="0.3">
      <c r="A41" s="93" t="s">
        <v>20</v>
      </c>
      <c r="B41" s="94" t="s">
        <v>21</v>
      </c>
      <c r="C41" s="616" t="s">
        <v>22</v>
      </c>
      <c r="D41" s="616"/>
      <c r="E41" s="94" t="s">
        <v>23</v>
      </c>
      <c r="F41" s="616" t="s">
        <v>24</v>
      </c>
      <c r="G41" s="616"/>
      <c r="H41" s="616" t="s">
        <v>25</v>
      </c>
      <c r="I41" s="616"/>
      <c r="J41" s="616" t="s">
        <v>26</v>
      </c>
      <c r="K41" s="616"/>
      <c r="L41" s="616" t="s">
        <v>27</v>
      </c>
      <c r="M41" s="616"/>
      <c r="N41" s="94" t="s">
        <v>28</v>
      </c>
      <c r="O41" s="94" t="s">
        <v>29</v>
      </c>
      <c r="P41" s="94" t="s">
        <v>30</v>
      </c>
      <c r="Q41" s="95" t="s">
        <v>31</v>
      </c>
    </row>
    <row r="42" spans="1:17" x14ac:dyDescent="0.3">
      <c r="A42" s="220">
        <v>52269784.041666664</v>
      </c>
      <c r="B42" s="220">
        <v>52269784.041666664</v>
      </c>
      <c r="C42" s="220">
        <v>52269784.041666664</v>
      </c>
      <c r="D42" s="79"/>
      <c r="E42" s="220">
        <v>52269784.041666664</v>
      </c>
      <c r="F42" s="79"/>
      <c r="G42" s="220">
        <v>52269784.041666664</v>
      </c>
      <c r="H42" s="79"/>
      <c r="I42" s="220">
        <v>52269784.041666664</v>
      </c>
      <c r="J42" s="79"/>
      <c r="K42" s="220">
        <v>52269784.041666664</v>
      </c>
      <c r="L42" s="220">
        <v>52269784.041666664</v>
      </c>
      <c r="M42" s="79"/>
      <c r="N42" s="220">
        <v>52269784.041666664</v>
      </c>
      <c r="O42" s="220">
        <v>52269784.041666664</v>
      </c>
      <c r="P42" s="220">
        <v>52269784.041666664</v>
      </c>
      <c r="Q42" s="220">
        <v>52269784.041666664</v>
      </c>
    </row>
    <row r="43" spans="1:17" x14ac:dyDescent="0.3">
      <c r="A43" s="10"/>
      <c r="B43" s="21"/>
      <c r="C43" s="21"/>
      <c r="D43" s="21"/>
      <c r="E43" s="21"/>
      <c r="F43" s="21"/>
      <c r="G43" s="21"/>
      <c r="H43" s="21"/>
      <c r="I43" s="21"/>
      <c r="J43" s="21"/>
      <c r="K43" s="21"/>
      <c r="L43" s="21"/>
      <c r="M43" s="21"/>
      <c r="N43" s="21"/>
      <c r="O43" s="178" t="s">
        <v>32</v>
      </c>
      <c r="P43" s="620">
        <f>+A42+B42+C42+E42+G42+I42+K42+L42+N42+O42+P42+Q42</f>
        <v>627237408.5</v>
      </c>
      <c r="Q43" s="621"/>
    </row>
    <row r="44" spans="1:17" ht="7.5" customHeight="1" x14ac:dyDescent="0.3">
      <c r="A44" s="66"/>
      <c r="J44" s="202"/>
      <c r="Q44" s="69"/>
    </row>
    <row r="45" spans="1:17" ht="7.5" customHeight="1" x14ac:dyDescent="0.3">
      <c r="A45" s="66"/>
      <c r="J45" s="202"/>
      <c r="Q45" s="69"/>
    </row>
    <row r="46" spans="1:17" x14ac:dyDescent="0.3">
      <c r="A46" s="617"/>
      <c r="B46" s="618"/>
      <c r="C46" s="618"/>
      <c r="D46" s="618"/>
      <c r="E46" s="618"/>
      <c r="F46" s="618"/>
      <c r="G46" s="618"/>
      <c r="H46" s="618"/>
      <c r="I46" s="618"/>
      <c r="J46" s="618"/>
      <c r="K46" s="618"/>
      <c r="L46" s="618"/>
      <c r="M46" s="618"/>
      <c r="N46" s="618"/>
      <c r="O46" s="618"/>
      <c r="P46" s="618"/>
      <c r="Q46" s="619"/>
    </row>
    <row r="47" spans="1:17" x14ac:dyDescent="0.3">
      <c r="A47" s="272" t="s">
        <v>36</v>
      </c>
      <c r="B47" s="273"/>
      <c r="C47" s="273"/>
      <c r="D47" s="273"/>
      <c r="E47" s="273"/>
      <c r="F47" s="273"/>
      <c r="G47" s="273"/>
      <c r="H47" s="273"/>
      <c r="I47" s="273"/>
      <c r="J47" s="273"/>
      <c r="K47" s="273"/>
      <c r="L47" s="273"/>
      <c r="M47" s="273"/>
      <c r="N47" s="273"/>
      <c r="O47" s="273"/>
      <c r="P47" s="273"/>
      <c r="Q47" s="274"/>
    </row>
    <row r="48" spans="1:17" ht="19.5" customHeight="1" x14ac:dyDescent="0.3">
      <c r="A48" s="521" t="s">
        <v>89</v>
      </c>
      <c r="B48" s="522"/>
      <c r="C48" s="519" t="s">
        <v>287</v>
      </c>
      <c r="D48" s="519"/>
      <c r="E48" s="519"/>
      <c r="F48" s="519"/>
      <c r="G48" s="519"/>
      <c r="H48" s="519"/>
      <c r="I48" s="519"/>
      <c r="J48" s="519"/>
      <c r="K48" s="519"/>
      <c r="L48" s="519"/>
      <c r="M48" s="519"/>
      <c r="N48" s="519"/>
      <c r="O48" s="519"/>
      <c r="P48" s="519"/>
      <c r="Q48" s="520"/>
    </row>
    <row r="49" spans="1:17" ht="20.25" customHeight="1" x14ac:dyDescent="0.3">
      <c r="A49" s="521" t="s">
        <v>90</v>
      </c>
      <c r="B49" s="522"/>
      <c r="C49" s="474" t="s">
        <v>288</v>
      </c>
      <c r="D49" s="474"/>
      <c r="E49" s="474"/>
      <c r="F49" s="474"/>
      <c r="G49" s="474"/>
      <c r="H49" s="474"/>
      <c r="I49" s="474"/>
      <c r="J49" s="474"/>
      <c r="K49" s="474"/>
      <c r="L49" s="474"/>
      <c r="M49" s="474"/>
      <c r="N49" s="474"/>
      <c r="O49" s="474"/>
      <c r="P49" s="474"/>
      <c r="Q49" s="475"/>
    </row>
    <row r="50" spans="1:17" ht="21" customHeight="1" x14ac:dyDescent="0.3">
      <c r="A50" s="525" t="s">
        <v>91</v>
      </c>
      <c r="B50" s="526"/>
      <c r="C50" s="506" t="s">
        <v>94</v>
      </c>
      <c r="D50" s="506"/>
      <c r="E50" s="506"/>
      <c r="F50" s="506"/>
      <c r="G50" s="506"/>
      <c r="H50" s="506"/>
      <c r="I50" s="506"/>
      <c r="J50" s="506"/>
      <c r="K50" s="506"/>
      <c r="L50" s="506"/>
      <c r="M50" s="506"/>
      <c r="N50" s="506"/>
      <c r="O50" s="506"/>
      <c r="P50" s="506"/>
      <c r="Q50" s="507"/>
    </row>
    <row r="51" spans="1:17" ht="5.25" customHeight="1" x14ac:dyDescent="0.3">
      <c r="A51" s="66"/>
      <c r="Q51" s="69"/>
    </row>
    <row r="52" spans="1:17" x14ac:dyDescent="0.3">
      <c r="A52" s="385" t="s">
        <v>85</v>
      </c>
      <c r="B52" s="386"/>
      <c r="C52" s="386"/>
      <c r="D52" s="386"/>
      <c r="E52" s="386"/>
      <c r="F52" s="386"/>
      <c r="G52" s="386"/>
      <c r="H52" s="386"/>
      <c r="I52" s="386"/>
      <c r="J52" s="386"/>
      <c r="K52" s="386"/>
      <c r="L52" s="386"/>
      <c r="M52" s="386"/>
      <c r="N52" s="386"/>
      <c r="O52" s="386"/>
      <c r="P52" s="386"/>
      <c r="Q52" s="387"/>
    </row>
    <row r="53" spans="1:17" x14ac:dyDescent="0.3">
      <c r="A53" s="100" t="s">
        <v>20</v>
      </c>
      <c r="B53" s="101" t="s">
        <v>21</v>
      </c>
      <c r="C53" s="626" t="s">
        <v>22</v>
      </c>
      <c r="D53" s="626"/>
      <c r="E53" s="101" t="s">
        <v>23</v>
      </c>
      <c r="F53" s="626" t="s">
        <v>24</v>
      </c>
      <c r="G53" s="626"/>
      <c r="H53" s="626" t="s">
        <v>25</v>
      </c>
      <c r="I53" s="626"/>
      <c r="J53" s="626" t="s">
        <v>26</v>
      </c>
      <c r="K53" s="626"/>
      <c r="L53" s="626" t="s">
        <v>27</v>
      </c>
      <c r="M53" s="626"/>
      <c r="N53" s="101" t="s">
        <v>28</v>
      </c>
      <c r="O53" s="101" t="s">
        <v>29</v>
      </c>
      <c r="P53" s="101" t="s">
        <v>30</v>
      </c>
      <c r="Q53" s="102" t="s">
        <v>31</v>
      </c>
    </row>
    <row r="54" spans="1:17" x14ac:dyDescent="0.3">
      <c r="A54" s="226">
        <v>103261369.01416667</v>
      </c>
      <c r="B54" s="226">
        <v>103261369.01416667</v>
      </c>
      <c r="C54" s="575">
        <v>103261369.01416667</v>
      </c>
      <c r="D54" s="575"/>
      <c r="E54" s="226">
        <v>103261369.01416667</v>
      </c>
      <c r="F54" s="575">
        <v>103261369.01416667</v>
      </c>
      <c r="G54" s="575"/>
      <c r="H54" s="575">
        <v>103261369.01416667</v>
      </c>
      <c r="I54" s="575"/>
      <c r="J54" s="575">
        <v>103261369.01416667</v>
      </c>
      <c r="K54" s="575"/>
      <c r="L54" s="575">
        <v>103261369.01416667</v>
      </c>
      <c r="M54" s="575"/>
      <c r="N54" s="226">
        <v>103261369.01416667</v>
      </c>
      <c r="O54" s="226">
        <v>103261369.01416667</v>
      </c>
      <c r="P54" s="226">
        <v>103261369.01416667</v>
      </c>
      <c r="Q54" s="226">
        <v>103261369.01416667</v>
      </c>
    </row>
    <row r="55" spans="1:17" x14ac:dyDescent="0.3">
      <c r="A55" s="10"/>
      <c r="B55" s="21"/>
      <c r="C55" s="21"/>
      <c r="D55" s="21"/>
      <c r="E55" s="21"/>
      <c r="F55" s="21"/>
      <c r="G55" s="21"/>
      <c r="H55" s="21"/>
      <c r="I55" s="21"/>
      <c r="J55" s="21"/>
      <c r="K55" s="21"/>
      <c r="L55" s="21"/>
      <c r="M55" s="21"/>
      <c r="N55" s="21"/>
      <c r="O55" s="178" t="s">
        <v>32</v>
      </c>
      <c r="P55" s="620">
        <f>+A54+B54+C54+E54+F54+H54+J54+L54+N54+O54+P54+Q54</f>
        <v>1239136428.1700001</v>
      </c>
      <c r="Q55" s="621"/>
    </row>
    <row r="56" spans="1:17" ht="15.75" customHeight="1" x14ac:dyDescent="0.3">
      <c r="A56" s="10"/>
      <c r="B56" s="21"/>
      <c r="C56" s="21"/>
      <c r="D56" s="21"/>
      <c r="E56" s="21"/>
      <c r="F56" s="21"/>
      <c r="G56" s="21"/>
      <c r="H56" s="21"/>
      <c r="I56" s="21"/>
      <c r="J56" s="21"/>
      <c r="K56" s="21"/>
      <c r="L56" s="21"/>
      <c r="M56" s="21"/>
      <c r="N56" s="386" t="s">
        <v>284</v>
      </c>
      <c r="O56" s="386"/>
      <c r="P56" s="219"/>
      <c r="Q56" s="227">
        <f>+(P43/P55)*100</f>
        <v>50.618914450471451</v>
      </c>
    </row>
    <row r="57" spans="1:17" x14ac:dyDescent="0.3">
      <c r="A57" s="622" t="s">
        <v>283</v>
      </c>
      <c r="B57" s="623"/>
      <c r="C57" s="623"/>
      <c r="D57" s="623"/>
      <c r="E57" s="623"/>
      <c r="F57" s="623"/>
      <c r="G57" s="623"/>
      <c r="H57" s="623"/>
      <c r="I57" s="623"/>
      <c r="J57" s="623"/>
      <c r="K57" s="623"/>
      <c r="L57" s="623"/>
      <c r="M57" s="623"/>
      <c r="N57" s="623"/>
      <c r="O57" s="623"/>
      <c r="P57" s="624">
        <f>+Q56*1.1</f>
        <v>55.680805895518603</v>
      </c>
      <c r="Q57" s="625"/>
    </row>
    <row r="58" spans="1:17" ht="15" thickBot="1" x14ac:dyDescent="0.35">
      <c r="A58" s="88"/>
      <c r="B58" s="89"/>
      <c r="C58" s="89"/>
      <c r="D58" s="89"/>
      <c r="E58" s="89"/>
      <c r="F58" s="89"/>
      <c r="G58" s="89"/>
      <c r="H58" s="89"/>
      <c r="I58" s="89"/>
      <c r="J58" s="89"/>
      <c r="K58" s="89"/>
      <c r="L58" s="89"/>
      <c r="M58" s="89"/>
      <c r="N58" s="89"/>
      <c r="O58" s="89"/>
      <c r="P58" s="89"/>
      <c r="Q58" s="90"/>
    </row>
    <row r="59" spans="1:17" x14ac:dyDescent="0.3">
      <c r="A59" s="501" t="s">
        <v>86</v>
      </c>
      <c r="B59" s="484"/>
      <c r="C59" s="484"/>
      <c r="D59" s="484"/>
      <c r="E59" s="484"/>
      <c r="F59" s="484"/>
      <c r="G59" s="484"/>
      <c r="H59" s="484"/>
      <c r="I59" s="484"/>
      <c r="J59" s="484"/>
      <c r="K59" s="484"/>
      <c r="L59" s="484"/>
      <c r="M59" s="484"/>
      <c r="N59" s="484"/>
      <c r="O59" s="484"/>
      <c r="P59" s="484"/>
      <c r="Q59" s="502"/>
    </row>
    <row r="60" spans="1:17" x14ac:dyDescent="0.3">
      <c r="A60" s="580" t="s">
        <v>33</v>
      </c>
      <c r="B60" s="581"/>
      <c r="C60" s="581"/>
      <c r="D60" s="581"/>
      <c r="E60" s="581"/>
      <c r="F60" s="581"/>
      <c r="G60" s="581"/>
      <c r="H60" s="581"/>
      <c r="I60" s="581"/>
      <c r="J60" s="581"/>
      <c r="K60" s="581"/>
      <c r="L60" s="581"/>
      <c r="M60" s="581"/>
      <c r="N60" s="581"/>
      <c r="O60" s="581"/>
      <c r="P60" s="581"/>
      <c r="Q60" s="582"/>
    </row>
    <row r="61" spans="1:17" x14ac:dyDescent="0.3">
      <c r="A61" s="580" t="s">
        <v>34</v>
      </c>
      <c r="B61" s="581"/>
      <c r="C61" s="581"/>
      <c r="D61" s="581"/>
      <c r="E61" s="581"/>
      <c r="F61" s="581"/>
      <c r="G61" s="581"/>
      <c r="H61" s="581"/>
      <c r="I61" s="581"/>
      <c r="J61" s="581"/>
      <c r="K61" s="581"/>
      <c r="L61" s="581"/>
      <c r="M61" s="581"/>
      <c r="N61" s="581"/>
      <c r="O61" s="581"/>
      <c r="P61" s="581"/>
      <c r="Q61" s="582"/>
    </row>
    <row r="62" spans="1:17" x14ac:dyDescent="0.3">
      <c r="A62" s="470" t="s">
        <v>89</v>
      </c>
      <c r="B62" s="471"/>
      <c r="C62" s="519" t="s">
        <v>289</v>
      </c>
      <c r="D62" s="519"/>
      <c r="E62" s="519"/>
      <c r="F62" s="519"/>
      <c r="G62" s="519"/>
      <c r="H62" s="519"/>
      <c r="I62" s="519"/>
      <c r="J62" s="519"/>
      <c r="K62" s="519"/>
      <c r="L62" s="519"/>
      <c r="M62" s="519"/>
      <c r="N62" s="519"/>
      <c r="O62" s="519"/>
      <c r="P62" s="519"/>
      <c r="Q62" s="520"/>
    </row>
    <row r="63" spans="1:17" x14ac:dyDescent="0.3">
      <c r="A63" s="470" t="s">
        <v>90</v>
      </c>
      <c r="B63" s="471"/>
      <c r="C63" s="474" t="s">
        <v>288</v>
      </c>
      <c r="D63" s="474"/>
      <c r="E63" s="474"/>
      <c r="F63" s="474"/>
      <c r="G63" s="474"/>
      <c r="H63" s="474"/>
      <c r="I63" s="474"/>
      <c r="J63" s="474"/>
      <c r="K63" s="474"/>
      <c r="L63" s="474"/>
      <c r="M63" s="474"/>
      <c r="N63" s="474"/>
      <c r="O63" s="474"/>
      <c r="P63" s="474"/>
      <c r="Q63" s="475"/>
    </row>
    <row r="64" spans="1:17" x14ac:dyDescent="0.3">
      <c r="A64" s="472" t="s">
        <v>91</v>
      </c>
      <c r="B64" s="473"/>
      <c r="C64" s="506" t="s">
        <v>94</v>
      </c>
      <c r="D64" s="506"/>
      <c r="E64" s="506"/>
      <c r="F64" s="506"/>
      <c r="G64" s="506"/>
      <c r="H64" s="506"/>
      <c r="I64" s="506"/>
      <c r="J64" s="506"/>
      <c r="K64" s="506"/>
      <c r="L64" s="506"/>
      <c r="M64" s="506"/>
      <c r="N64" s="506"/>
      <c r="O64" s="506"/>
      <c r="P64" s="506"/>
      <c r="Q64" s="507"/>
    </row>
    <row r="65" spans="1:17" x14ac:dyDescent="0.3">
      <c r="A65" s="66"/>
      <c r="Q65" s="69"/>
    </row>
    <row r="66" spans="1:17" x14ac:dyDescent="0.3">
      <c r="A66" s="476" t="s">
        <v>85</v>
      </c>
      <c r="B66" s="477"/>
      <c r="C66" s="477"/>
      <c r="D66" s="477"/>
      <c r="E66" s="477"/>
      <c r="F66" s="477"/>
      <c r="G66" s="477"/>
      <c r="H66" s="477"/>
      <c r="I66" s="477"/>
      <c r="J66" s="477"/>
      <c r="K66" s="477"/>
      <c r="L66" s="477"/>
      <c r="M66" s="477"/>
      <c r="N66" s="477"/>
      <c r="O66" s="477"/>
      <c r="P66" s="477"/>
      <c r="Q66" s="478"/>
    </row>
    <row r="67" spans="1:17" x14ac:dyDescent="0.3">
      <c r="A67" s="58" t="s">
        <v>20</v>
      </c>
      <c r="B67" s="59" t="s">
        <v>21</v>
      </c>
      <c r="C67" s="479" t="s">
        <v>22</v>
      </c>
      <c r="D67" s="479"/>
      <c r="E67" s="59" t="s">
        <v>23</v>
      </c>
      <c r="F67" s="479" t="s">
        <v>24</v>
      </c>
      <c r="G67" s="479"/>
      <c r="H67" s="479" t="s">
        <v>25</v>
      </c>
      <c r="I67" s="479"/>
      <c r="J67" s="479" t="s">
        <v>26</v>
      </c>
      <c r="K67" s="479"/>
      <c r="L67" s="479" t="s">
        <v>27</v>
      </c>
      <c r="M67" s="479"/>
      <c r="N67" s="59" t="s">
        <v>28</v>
      </c>
      <c r="O67" s="59" t="s">
        <v>29</v>
      </c>
      <c r="P67" s="59" t="s">
        <v>30</v>
      </c>
      <c r="Q67" s="60" t="s">
        <v>31</v>
      </c>
    </row>
    <row r="68" spans="1:17" x14ac:dyDescent="0.3">
      <c r="A68" s="79"/>
      <c r="B68" s="57"/>
      <c r="C68" s="578">
        <v>158871810.27000001</v>
      </c>
      <c r="D68" s="578"/>
      <c r="E68" s="57"/>
      <c r="F68" s="579"/>
      <c r="G68" s="579"/>
      <c r="H68" s="579"/>
      <c r="I68" s="579"/>
      <c r="J68" s="579"/>
      <c r="K68" s="579"/>
      <c r="L68" s="579"/>
      <c r="M68" s="579"/>
      <c r="N68" s="80"/>
      <c r="O68" s="80"/>
      <c r="P68" s="80"/>
      <c r="Q68" s="81"/>
    </row>
    <row r="69" spans="1:17" x14ac:dyDescent="0.3">
      <c r="A69" s="66"/>
      <c r="O69" s="202" t="s">
        <v>32</v>
      </c>
      <c r="P69" s="567">
        <f>+C68</f>
        <v>158871810.27000001</v>
      </c>
      <c r="Q69" s="568"/>
    </row>
    <row r="70" spans="1:17" x14ac:dyDescent="0.3">
      <c r="A70" s="66"/>
      <c r="J70" s="202"/>
      <c r="Q70" s="69"/>
    </row>
    <row r="71" spans="1:17" x14ac:dyDescent="0.3">
      <c r="A71" s="272" t="s">
        <v>36</v>
      </c>
      <c r="B71" s="273"/>
      <c r="C71" s="273"/>
      <c r="D71" s="273"/>
      <c r="E71" s="273"/>
      <c r="F71" s="273"/>
      <c r="G71" s="273"/>
      <c r="H71" s="273"/>
      <c r="I71" s="273"/>
      <c r="J71" s="273"/>
      <c r="K71" s="273"/>
      <c r="L71" s="273"/>
      <c r="M71" s="273"/>
      <c r="N71" s="273"/>
      <c r="O71" s="273"/>
      <c r="P71" s="273"/>
      <c r="Q71" s="274"/>
    </row>
    <row r="72" spans="1:17" x14ac:dyDescent="0.3">
      <c r="A72" s="470" t="s">
        <v>89</v>
      </c>
      <c r="B72" s="471"/>
      <c r="C72" s="519" t="s">
        <v>287</v>
      </c>
      <c r="D72" s="519"/>
      <c r="E72" s="519"/>
      <c r="F72" s="519"/>
      <c r="G72" s="519"/>
      <c r="H72" s="519"/>
      <c r="I72" s="519"/>
      <c r="J72" s="519"/>
      <c r="K72" s="519"/>
      <c r="L72" s="519"/>
      <c r="M72" s="519"/>
      <c r="N72" s="519"/>
      <c r="O72" s="519"/>
      <c r="P72" s="519"/>
      <c r="Q72" s="520"/>
    </row>
    <row r="73" spans="1:17" x14ac:dyDescent="0.3">
      <c r="A73" s="470" t="s">
        <v>90</v>
      </c>
      <c r="B73" s="471"/>
      <c r="C73" s="474" t="s">
        <v>288</v>
      </c>
      <c r="D73" s="474"/>
      <c r="E73" s="474"/>
      <c r="F73" s="474"/>
      <c r="G73" s="474"/>
      <c r="H73" s="474"/>
      <c r="I73" s="474"/>
      <c r="J73" s="474"/>
      <c r="K73" s="474"/>
      <c r="L73" s="474"/>
      <c r="M73" s="474"/>
      <c r="N73" s="474"/>
      <c r="O73" s="474"/>
      <c r="P73" s="474"/>
      <c r="Q73" s="475"/>
    </row>
    <row r="74" spans="1:17" x14ac:dyDescent="0.3">
      <c r="A74" s="472" t="s">
        <v>91</v>
      </c>
      <c r="B74" s="473"/>
      <c r="C74" s="506" t="s">
        <v>94</v>
      </c>
      <c r="D74" s="506"/>
      <c r="E74" s="506"/>
      <c r="F74" s="506"/>
      <c r="G74" s="506"/>
      <c r="H74" s="506"/>
      <c r="I74" s="506"/>
      <c r="J74" s="506"/>
      <c r="K74" s="506"/>
      <c r="L74" s="506"/>
      <c r="M74" s="506"/>
      <c r="N74" s="506"/>
      <c r="O74" s="506"/>
      <c r="P74" s="506"/>
      <c r="Q74" s="507"/>
    </row>
    <row r="75" spans="1:17" x14ac:dyDescent="0.3">
      <c r="A75" s="66"/>
      <c r="Q75" s="69"/>
    </row>
    <row r="76" spans="1:17" x14ac:dyDescent="0.3">
      <c r="A76" s="539" t="s">
        <v>85</v>
      </c>
      <c r="B76" s="540"/>
      <c r="C76" s="540"/>
      <c r="D76" s="540"/>
      <c r="E76" s="540"/>
      <c r="F76" s="540"/>
      <c r="G76" s="540"/>
      <c r="H76" s="540"/>
      <c r="I76" s="540"/>
      <c r="J76" s="540"/>
      <c r="K76" s="540"/>
      <c r="L76" s="540"/>
      <c r="M76" s="540"/>
      <c r="N76" s="540"/>
      <c r="O76" s="540"/>
      <c r="P76" s="540"/>
      <c r="Q76" s="541"/>
    </row>
    <row r="77" spans="1:17" x14ac:dyDescent="0.3">
      <c r="A77" s="61" t="s">
        <v>20</v>
      </c>
      <c r="B77" s="62" t="s">
        <v>21</v>
      </c>
      <c r="C77" s="542" t="s">
        <v>22</v>
      </c>
      <c r="D77" s="542"/>
      <c r="E77" s="62" t="s">
        <v>23</v>
      </c>
      <c r="F77" s="542" t="s">
        <v>24</v>
      </c>
      <c r="G77" s="542"/>
      <c r="H77" s="542" t="s">
        <v>25</v>
      </c>
      <c r="I77" s="542"/>
      <c r="J77" s="542" t="s">
        <v>26</v>
      </c>
      <c r="K77" s="542"/>
      <c r="L77" s="542" t="s">
        <v>27</v>
      </c>
      <c r="M77" s="542"/>
      <c r="N77" s="62" t="s">
        <v>28</v>
      </c>
      <c r="O77" s="62" t="s">
        <v>29</v>
      </c>
      <c r="P77" s="62" t="s">
        <v>30</v>
      </c>
      <c r="Q77" s="63" t="s">
        <v>31</v>
      </c>
    </row>
    <row r="78" spans="1:17" x14ac:dyDescent="0.3">
      <c r="A78" s="82"/>
      <c r="B78" s="83"/>
      <c r="C78" s="574">
        <v>179302786</v>
      </c>
      <c r="D78" s="574"/>
      <c r="E78" s="83"/>
      <c r="F78" s="575"/>
      <c r="G78" s="575"/>
      <c r="H78" s="575"/>
      <c r="I78" s="575"/>
      <c r="J78" s="575"/>
      <c r="K78" s="575"/>
      <c r="L78" s="575"/>
      <c r="M78" s="575"/>
      <c r="N78" s="84"/>
      <c r="O78" s="84"/>
      <c r="P78" s="84"/>
      <c r="Q78" s="85"/>
    </row>
    <row r="79" spans="1:17" x14ac:dyDescent="0.3">
      <c r="A79" s="66"/>
      <c r="O79" s="202" t="s">
        <v>32</v>
      </c>
      <c r="P79" s="567">
        <f>+C78</f>
        <v>179302786</v>
      </c>
      <c r="Q79" s="568"/>
    </row>
    <row r="80" spans="1:17" x14ac:dyDescent="0.3">
      <c r="A80" s="66"/>
      <c r="O80" s="202"/>
      <c r="P80" s="576"/>
      <c r="Q80" s="577"/>
    </row>
    <row r="81" spans="1:18" ht="15.75" x14ac:dyDescent="0.3">
      <c r="A81" s="532" t="s">
        <v>87</v>
      </c>
      <c r="B81" s="533"/>
      <c r="C81" s="533"/>
      <c r="D81" s="533"/>
      <c r="E81" s="533"/>
      <c r="F81" s="533"/>
      <c r="G81" s="533"/>
      <c r="H81" s="533"/>
      <c r="I81" s="533"/>
      <c r="J81" s="533"/>
      <c r="K81" s="533"/>
      <c r="L81" s="533"/>
      <c r="M81" s="533"/>
      <c r="N81" s="533"/>
      <c r="O81" s="533"/>
      <c r="P81" s="569">
        <f>+(P69/P79)*100</f>
        <v>88.605321654065108</v>
      </c>
      <c r="Q81" s="570"/>
    </row>
    <row r="82" spans="1:18" ht="15.75" x14ac:dyDescent="0.3">
      <c r="A82" s="91"/>
      <c r="B82" s="207"/>
      <c r="C82" s="207"/>
      <c r="D82" s="207"/>
      <c r="E82" s="207"/>
      <c r="F82" s="207"/>
      <c r="G82" s="207"/>
      <c r="H82" s="207"/>
      <c r="I82" s="207"/>
      <c r="J82" s="207"/>
      <c r="K82" s="207"/>
      <c r="L82" s="207"/>
      <c r="M82" s="207"/>
      <c r="N82" s="207"/>
      <c r="O82" s="207"/>
      <c r="P82"/>
      <c r="Q82" s="87"/>
    </row>
    <row r="83" spans="1:18" x14ac:dyDescent="0.3">
      <c r="A83" s="91"/>
      <c r="B83" s="207"/>
      <c r="C83" s="207"/>
      <c r="D83" s="207"/>
      <c r="E83" s="207"/>
      <c r="F83" s="207"/>
      <c r="G83" s="207"/>
      <c r="H83" s="207"/>
      <c r="I83" s="207"/>
      <c r="J83" s="207"/>
      <c r="K83" s="207"/>
      <c r="L83" s="207"/>
      <c r="M83" s="207"/>
      <c r="N83" s="207"/>
      <c r="O83" s="207"/>
      <c r="P83" s="86"/>
      <c r="Q83" s="87"/>
    </row>
    <row r="84" spans="1:18" ht="15" thickBot="1" x14ac:dyDescent="0.35">
      <c r="A84" s="103"/>
      <c r="B84" s="104"/>
      <c r="C84" s="104"/>
      <c r="D84" s="104"/>
      <c r="E84" s="104"/>
      <c r="F84" s="104"/>
      <c r="G84" s="104"/>
      <c r="H84" s="104"/>
      <c r="I84" s="104"/>
      <c r="J84" s="104"/>
      <c r="K84" s="104"/>
      <c r="L84" s="571" t="s">
        <v>118</v>
      </c>
      <c r="M84" s="571"/>
      <c r="N84" s="571"/>
      <c r="O84" s="571"/>
      <c r="P84" s="572">
        <f>(P81/P57)</f>
        <v>1.5913081757531888</v>
      </c>
      <c r="Q84" s="573"/>
      <c r="R84" s="145"/>
    </row>
  </sheetData>
  <mergeCells count="154">
    <mergeCell ref="A46:Q46"/>
    <mergeCell ref="A47:Q47"/>
    <mergeCell ref="A48:B48"/>
    <mergeCell ref="C48:Q48"/>
    <mergeCell ref="A49:B49"/>
    <mergeCell ref="C49:Q49"/>
    <mergeCell ref="P43:Q43"/>
    <mergeCell ref="A57:O57"/>
    <mergeCell ref="P57:Q57"/>
    <mergeCell ref="C54:D54"/>
    <mergeCell ref="F54:G54"/>
    <mergeCell ref="H54:I54"/>
    <mergeCell ref="J54:K54"/>
    <mergeCell ref="L54:M54"/>
    <mergeCell ref="P55:Q55"/>
    <mergeCell ref="A50:B50"/>
    <mergeCell ref="C50:Q50"/>
    <mergeCell ref="A52:Q52"/>
    <mergeCell ref="C53:D53"/>
    <mergeCell ref="F53:G53"/>
    <mergeCell ref="H53:I53"/>
    <mergeCell ref="J53:K53"/>
    <mergeCell ref="L53:M53"/>
    <mergeCell ref="N56:O56"/>
    <mergeCell ref="A38:B38"/>
    <mergeCell ref="C38:Q38"/>
    <mergeCell ref="A40:Q40"/>
    <mergeCell ref="C41:D41"/>
    <mergeCell ref="F41:G41"/>
    <mergeCell ref="H41:I41"/>
    <mergeCell ref="J41:K41"/>
    <mergeCell ref="L41:M41"/>
    <mergeCell ref="A33:Q33"/>
    <mergeCell ref="A34:Q34"/>
    <mergeCell ref="A35:Q35"/>
    <mergeCell ref="A36:B36"/>
    <mergeCell ref="C36:Q36"/>
    <mergeCell ref="A37:B37"/>
    <mergeCell ref="C37:Q37"/>
    <mergeCell ref="O30:Q30"/>
    <mergeCell ref="A31:B31"/>
    <mergeCell ref="C31:E31"/>
    <mergeCell ref="F31:H31"/>
    <mergeCell ref="L31:N31"/>
    <mergeCell ref="O31:Q31"/>
    <mergeCell ref="A26:C26"/>
    <mergeCell ref="D26:Q26"/>
    <mergeCell ref="A27:C27"/>
    <mergeCell ref="D27:Q27"/>
    <mergeCell ref="A29:Q29"/>
    <mergeCell ref="A30:B30"/>
    <mergeCell ref="C30:E30"/>
    <mergeCell ref="F30:H30"/>
    <mergeCell ref="I30:K31"/>
    <mergeCell ref="L30:N30"/>
    <mergeCell ref="A25:B25"/>
    <mergeCell ref="C25:E25"/>
    <mergeCell ref="F25:H25"/>
    <mergeCell ref="I25:K25"/>
    <mergeCell ref="L25:N25"/>
    <mergeCell ref="O25:Q25"/>
    <mergeCell ref="N19:Q20"/>
    <mergeCell ref="A21:C21"/>
    <mergeCell ref="D21:Q21"/>
    <mergeCell ref="A23:Q23"/>
    <mergeCell ref="A24:B24"/>
    <mergeCell ref="C24:E24"/>
    <mergeCell ref="F24:H24"/>
    <mergeCell ref="I24:K24"/>
    <mergeCell ref="L24:N24"/>
    <mergeCell ref="O24:Q24"/>
    <mergeCell ref="A19:D20"/>
    <mergeCell ref="E19:E20"/>
    <mergeCell ref="F19:G20"/>
    <mergeCell ref="H19:I20"/>
    <mergeCell ref="J19:M20"/>
    <mergeCell ref="A17:B17"/>
    <mergeCell ref="C17:Q17"/>
    <mergeCell ref="A18:D18"/>
    <mergeCell ref="F18:G18"/>
    <mergeCell ref="H18:I18"/>
    <mergeCell ref="N18:Q18"/>
    <mergeCell ref="C11:G11"/>
    <mergeCell ref="L11:P11"/>
    <mergeCell ref="A13:Q13"/>
    <mergeCell ref="A14:B14"/>
    <mergeCell ref="C14:Q14"/>
    <mergeCell ref="A16:Q16"/>
    <mergeCell ref="J18:M18"/>
    <mergeCell ref="C9:G9"/>
    <mergeCell ref="L9:P9"/>
    <mergeCell ref="C10:G10"/>
    <mergeCell ref="L10:P10"/>
    <mergeCell ref="A6:C6"/>
    <mergeCell ref="D6:F6"/>
    <mergeCell ref="G6:J6"/>
    <mergeCell ref="K6:N6"/>
    <mergeCell ref="O6:Q6"/>
    <mergeCell ref="A7:Q7"/>
    <mergeCell ref="A1:Q1"/>
    <mergeCell ref="A2:Q2"/>
    <mergeCell ref="A4:Q4"/>
    <mergeCell ref="A5:C5"/>
    <mergeCell ref="D5:F5"/>
    <mergeCell ref="G5:J5"/>
    <mergeCell ref="K5:N5"/>
    <mergeCell ref="O5:Q5"/>
    <mergeCell ref="B8:G8"/>
    <mergeCell ref="K8:P8"/>
    <mergeCell ref="A59:Q59"/>
    <mergeCell ref="A60:Q60"/>
    <mergeCell ref="A61:Q61"/>
    <mergeCell ref="A62:B62"/>
    <mergeCell ref="C62:Q62"/>
    <mergeCell ref="A63:B63"/>
    <mergeCell ref="C63:Q63"/>
    <mergeCell ref="A64:B64"/>
    <mergeCell ref="C64:Q64"/>
    <mergeCell ref="P69:Q69"/>
    <mergeCell ref="A71:Q71"/>
    <mergeCell ref="A72:B72"/>
    <mergeCell ref="C72:Q72"/>
    <mergeCell ref="A73:B73"/>
    <mergeCell ref="C73:Q73"/>
    <mergeCell ref="A74:B74"/>
    <mergeCell ref="C74:Q74"/>
    <mergeCell ref="A66:Q66"/>
    <mergeCell ref="C67:D67"/>
    <mergeCell ref="F67:G67"/>
    <mergeCell ref="H67:I67"/>
    <mergeCell ref="J67:K67"/>
    <mergeCell ref="L67:M67"/>
    <mergeCell ref="C68:D68"/>
    <mergeCell ref="F68:G68"/>
    <mergeCell ref="H68:I68"/>
    <mergeCell ref="J68:K68"/>
    <mergeCell ref="L68:M68"/>
    <mergeCell ref="P79:Q79"/>
    <mergeCell ref="A81:O81"/>
    <mergeCell ref="P81:Q81"/>
    <mergeCell ref="L84:O84"/>
    <mergeCell ref="P84:Q84"/>
    <mergeCell ref="A76:Q76"/>
    <mergeCell ref="C77:D77"/>
    <mergeCell ref="F77:G77"/>
    <mergeCell ref="H77:I77"/>
    <mergeCell ref="J77:K77"/>
    <mergeCell ref="L77:M77"/>
    <mergeCell ref="C78:D78"/>
    <mergeCell ref="F78:G78"/>
    <mergeCell ref="H78:I78"/>
    <mergeCell ref="J78:K78"/>
    <mergeCell ref="L78:M78"/>
    <mergeCell ref="P80:Q80"/>
  </mergeCells>
  <printOptions horizontalCentered="1"/>
  <pageMargins left="0.15748031496063" right="0.196850393700787" top="0.31496062992126" bottom="0.15748031496063" header="0.31496062992126" footer="0.15748031496063"/>
  <pageSetup scale="50" orientation="portrait" r:id="rId1"/>
  <headerFooter>
    <oddFooter>&amp;LElaboró
Nombre, Cargo y Firma&amp;CRevisó
Nombre, Cargo y Firma&amp;RAutorizó
Nombre, Cargo y Firma</oddFooter>
  </headerFooter>
  <drawing r:id="rId2"/>
  <legacyDrawingHF r:id="rId3"/>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700-000000000000}">
          <x14:formula1>
            <xm:f>Datos!$C$4:$C$5</xm:f>
          </x14:formula1>
          <xm:sqref>C38:Q38 C64:Q64 C50:Q50 C74:Q74</xm:sqref>
        </x14:dataValidation>
        <x14:dataValidation type="list" allowBlank="1" showInputMessage="1" showErrorMessage="1" xr:uid="{00000000-0002-0000-0700-000001000000}">
          <x14:formula1>
            <xm:f>Datos!$B$4:$B$5</xm:f>
          </x14:formula1>
          <xm:sqref>E19:E20</xm:sqref>
        </x14:dataValidation>
        <x14:dataValidation type="list" allowBlank="1" showInputMessage="1" showErrorMessage="1" xr:uid="{00000000-0002-0000-0700-000002000000}">
          <x14:formula1>
            <xm:f>Datos!$B$8:$B$11</xm:f>
          </x14:formula1>
          <xm:sqref>F19:G20</xm:sqref>
        </x14:dataValidation>
        <x14:dataValidation type="list" allowBlank="1" showInputMessage="1" showErrorMessage="1" xr:uid="{00000000-0002-0000-0700-000003000000}">
          <x14:formula1>
            <xm:f>Datos!$B$14:$B$18</xm:f>
          </x14:formula1>
          <xm:sqref>H19:I20</xm:sqref>
        </x14:dataValidation>
        <x14:dataValidation type="list" allowBlank="1" showInputMessage="1" showErrorMessage="1" xr:uid="{00000000-0002-0000-0700-000004000000}">
          <x14:formula1>
            <xm:f>Datos!$B$21:$B$23</xm:f>
          </x14:formula1>
          <xm:sqref>F31:H31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Q148"/>
  <sheetViews>
    <sheetView showGridLines="0" zoomScale="90" zoomScaleNormal="90" zoomScaleSheetLayoutView="100" workbookViewId="0">
      <selection activeCell="F135" sqref="F135"/>
    </sheetView>
  </sheetViews>
  <sheetFormatPr baseColWidth="10" defaultRowHeight="14.25" x14ac:dyDescent="0.3"/>
  <cols>
    <col min="1" max="1" width="28.28515625" style="67" customWidth="1"/>
    <col min="2" max="2" width="14.85546875" style="67" customWidth="1"/>
    <col min="3" max="3" width="12" style="67" customWidth="1"/>
    <col min="4" max="4" width="13.5703125" style="67" customWidth="1"/>
    <col min="5" max="5" width="15.85546875" style="67" customWidth="1"/>
    <col min="6" max="6" width="14.140625" style="128" customWidth="1"/>
    <col min="7" max="7" width="14.5703125" style="67" customWidth="1"/>
    <col min="8" max="12" width="9.42578125" style="67" customWidth="1"/>
    <col min="13" max="13" width="11.42578125" style="67"/>
    <col min="14" max="14" width="16" style="67" customWidth="1"/>
    <col min="15" max="15" width="15.42578125" style="67" customWidth="1"/>
    <col min="16" max="16" width="17" style="67" customWidth="1"/>
    <col min="17" max="17" width="18" style="67" customWidth="1"/>
    <col min="18" max="16384" width="11.42578125" style="67"/>
  </cols>
  <sheetData>
    <row r="1" spans="1:17" ht="75" customHeight="1" thickBot="1" x14ac:dyDescent="0.35">
      <c r="A1" s="480" t="s">
        <v>143</v>
      </c>
      <c r="B1" s="481"/>
      <c r="C1" s="481"/>
      <c r="D1" s="481"/>
      <c r="E1" s="481"/>
      <c r="F1" s="481"/>
      <c r="G1" s="481"/>
      <c r="H1" s="481"/>
      <c r="I1" s="481"/>
      <c r="J1" s="481"/>
      <c r="K1" s="481"/>
      <c r="L1" s="481"/>
      <c r="M1" s="481"/>
      <c r="N1" s="481"/>
      <c r="O1" s="481"/>
      <c r="P1" s="481"/>
      <c r="Q1" s="482"/>
    </row>
    <row r="2" spans="1:17" s="208" customFormat="1" ht="18.95" customHeight="1" x14ac:dyDescent="0.3">
      <c r="A2" s="498" t="s">
        <v>0</v>
      </c>
      <c r="B2" s="499"/>
      <c r="C2" s="499"/>
      <c r="D2" s="499"/>
      <c r="E2" s="499"/>
      <c r="F2" s="499"/>
      <c r="G2" s="499"/>
      <c r="H2" s="499"/>
      <c r="I2" s="499"/>
      <c r="J2" s="499"/>
      <c r="K2" s="499"/>
      <c r="L2" s="499"/>
      <c r="M2" s="499"/>
      <c r="N2" s="499"/>
      <c r="O2" s="499"/>
      <c r="P2" s="499"/>
      <c r="Q2" s="500"/>
    </row>
    <row r="3" spans="1:17" ht="15.75" customHeight="1" x14ac:dyDescent="0.3">
      <c r="A3" s="66"/>
      <c r="Q3" s="69"/>
    </row>
    <row r="4" spans="1:17" ht="27" customHeight="1" x14ac:dyDescent="0.3">
      <c r="A4" s="501" t="s">
        <v>1</v>
      </c>
      <c r="B4" s="484"/>
      <c r="C4" s="484"/>
      <c r="D4" s="484"/>
      <c r="E4" s="484"/>
      <c r="F4" s="484"/>
      <c r="G4" s="484"/>
      <c r="H4" s="484"/>
      <c r="I4" s="484"/>
      <c r="J4" s="484"/>
      <c r="K4" s="484"/>
      <c r="L4" s="484"/>
      <c r="M4" s="484"/>
      <c r="N4" s="484"/>
      <c r="O4" s="484"/>
      <c r="P4" s="484"/>
      <c r="Q4" s="502"/>
    </row>
    <row r="5" spans="1:17" ht="18" customHeight="1" x14ac:dyDescent="0.3">
      <c r="A5" s="673" t="s">
        <v>37</v>
      </c>
      <c r="B5" s="674"/>
      <c r="C5" s="674"/>
      <c r="D5" s="674" t="s">
        <v>113</v>
      </c>
      <c r="E5" s="674"/>
      <c r="F5" s="674"/>
      <c r="G5" s="665" t="s">
        <v>2</v>
      </c>
      <c r="H5" s="665"/>
      <c r="I5" s="665"/>
      <c r="J5" s="665"/>
      <c r="K5" s="665" t="s">
        <v>99</v>
      </c>
      <c r="L5" s="665"/>
      <c r="M5" s="665"/>
      <c r="N5" s="665"/>
      <c r="O5" s="665" t="s">
        <v>189</v>
      </c>
      <c r="P5" s="665"/>
      <c r="Q5" s="666"/>
    </row>
    <row r="6" spans="1:17" s="9" customFormat="1" ht="69" customHeight="1" x14ac:dyDescent="0.3">
      <c r="A6" s="669" t="str">
        <f>PROPOSITO!A6</f>
        <v>INTERAPAS</v>
      </c>
      <c r="B6" s="654"/>
      <c r="C6" s="654"/>
      <c r="D6" s="494" t="str">
        <f>PROPOSITO!D6</f>
        <v>FC25</v>
      </c>
      <c r="E6" s="494"/>
      <c r="F6" s="494"/>
      <c r="G6" s="494" t="str">
        <f>PROPOSITO!G6</f>
        <v>Comercial (facturación y cobranza)</v>
      </c>
      <c r="H6" s="494"/>
      <c r="I6" s="494"/>
      <c r="J6" s="494"/>
      <c r="K6" s="494" t="str">
        <f>PROPOSITO!K6</f>
        <v>Dirección de Comercialización</v>
      </c>
      <c r="L6" s="494"/>
      <c r="M6" s="494"/>
      <c r="N6" s="494"/>
      <c r="O6" s="504">
        <f>PROPOSITO!O6</f>
        <v>82649009.390000001</v>
      </c>
      <c r="P6" s="504"/>
      <c r="Q6" s="505"/>
    </row>
    <row r="7" spans="1:17" ht="6" customHeight="1" x14ac:dyDescent="0.3">
      <c r="A7" s="75"/>
      <c r="B7" s="205"/>
      <c r="C7" s="205"/>
      <c r="D7" s="205"/>
      <c r="E7" s="205"/>
      <c r="F7" s="205"/>
      <c r="G7" s="206"/>
      <c r="H7" s="206"/>
      <c r="I7" s="206"/>
      <c r="J7" s="206"/>
      <c r="K7" s="206"/>
      <c r="L7" s="206"/>
      <c r="Q7" s="69"/>
    </row>
    <row r="8" spans="1:17" ht="19.5" customHeight="1" x14ac:dyDescent="0.3">
      <c r="A8" s="670" t="s">
        <v>4</v>
      </c>
      <c r="B8" s="671"/>
      <c r="C8" s="671"/>
      <c r="D8" s="671"/>
      <c r="E8" s="671"/>
      <c r="F8" s="671"/>
      <c r="G8" s="671"/>
      <c r="H8" s="671"/>
      <c r="I8" s="671"/>
      <c r="J8" s="671"/>
      <c r="K8" s="671"/>
      <c r="L8" s="671"/>
      <c r="M8" s="671"/>
      <c r="N8" s="671"/>
      <c r="O8" s="671"/>
      <c r="P8" s="671"/>
      <c r="Q8" s="672"/>
    </row>
    <row r="9" spans="1:17" ht="60.75" customHeight="1" x14ac:dyDescent="0.3">
      <c r="A9" s="598" t="s">
        <v>61</v>
      </c>
      <c r="B9" s="599"/>
      <c r="C9" s="600" t="s">
        <v>290</v>
      </c>
      <c r="D9" s="600"/>
      <c r="E9" s="600"/>
      <c r="F9" s="600"/>
      <c r="G9" s="600"/>
      <c r="H9" s="600"/>
      <c r="I9" s="600"/>
      <c r="J9" s="600"/>
      <c r="K9" s="600"/>
      <c r="L9" s="600"/>
      <c r="M9" s="600"/>
      <c r="N9" s="600"/>
      <c r="O9" s="600"/>
      <c r="P9" s="600"/>
      <c r="Q9" s="601"/>
    </row>
    <row r="10" spans="1:17" x14ac:dyDescent="0.3">
      <c r="A10" s="66"/>
      <c r="Q10" s="69"/>
    </row>
    <row r="11" spans="1:17" x14ac:dyDescent="0.3">
      <c r="A11" s="272" t="s">
        <v>5</v>
      </c>
      <c r="B11" s="273"/>
      <c r="C11" s="273"/>
      <c r="D11" s="273"/>
      <c r="E11" s="273"/>
      <c r="F11" s="273"/>
      <c r="G11" s="273"/>
      <c r="H11" s="273"/>
      <c r="I11" s="273"/>
      <c r="J11" s="273"/>
      <c r="K11" s="273"/>
      <c r="L11" s="273"/>
      <c r="M11" s="273"/>
      <c r="N11" s="273"/>
      <c r="O11" s="273"/>
      <c r="P11" s="273"/>
      <c r="Q11" s="274"/>
    </row>
    <row r="12" spans="1:17" ht="36.950000000000003" customHeight="1" x14ac:dyDescent="0.3">
      <c r="A12" s="667" t="s">
        <v>144</v>
      </c>
      <c r="B12" s="668"/>
      <c r="C12" s="474" t="str">
        <f>MIR!F33</f>
        <v>8. Número de tomas rehabilitadas por cada mil tomas registradas.</v>
      </c>
      <c r="D12" s="474"/>
      <c r="E12" s="474"/>
      <c r="F12" s="474"/>
      <c r="G12" s="474"/>
      <c r="H12" s="474"/>
      <c r="I12" s="474"/>
      <c r="J12" s="474"/>
      <c r="K12" s="474"/>
      <c r="L12" s="474"/>
      <c r="M12" s="474"/>
      <c r="N12" s="474"/>
      <c r="O12" s="474"/>
      <c r="P12" s="474"/>
      <c r="Q12" s="475"/>
    </row>
    <row r="13" spans="1:17" ht="32.25" customHeight="1" x14ac:dyDescent="0.3">
      <c r="A13" s="647" t="s">
        <v>120</v>
      </c>
      <c r="B13" s="648"/>
      <c r="C13" s="648"/>
      <c r="D13" s="648"/>
      <c r="E13" s="109" t="s">
        <v>82</v>
      </c>
      <c r="F13" s="648" t="s">
        <v>7</v>
      </c>
      <c r="G13" s="648"/>
      <c r="H13" s="648" t="s">
        <v>103</v>
      </c>
      <c r="I13" s="648"/>
      <c r="J13" s="675" t="s">
        <v>104</v>
      </c>
      <c r="K13" s="676"/>
      <c r="L13" s="676"/>
      <c r="M13" s="677"/>
      <c r="N13" s="648" t="s">
        <v>115</v>
      </c>
      <c r="O13" s="648"/>
      <c r="P13" s="648"/>
      <c r="Q13" s="649"/>
    </row>
    <row r="14" spans="1:17" ht="18.75" customHeight="1" x14ac:dyDescent="0.3">
      <c r="A14" s="605" t="str">
        <f>+MIR!A33</f>
        <v>Evalúa el número de tomas que son reparadas por fuga, por mal funcionamiento del medidor o algun taponamiento que pueda tener en el cuadro de la toma.</v>
      </c>
      <c r="B14" s="564"/>
      <c r="C14" s="564"/>
      <c r="D14" s="564"/>
      <c r="E14" s="579" t="str">
        <f>MIR!A38</f>
        <v>Gestión</v>
      </c>
      <c r="F14" s="579" t="str">
        <f>MIR!D38</f>
        <v>Calidad</v>
      </c>
      <c r="G14" s="579"/>
      <c r="H14" s="579" t="s">
        <v>50</v>
      </c>
      <c r="I14" s="579"/>
      <c r="J14" s="678" t="s">
        <v>126</v>
      </c>
      <c r="K14" s="679"/>
      <c r="L14" s="679"/>
      <c r="M14" s="680"/>
      <c r="N14" s="564"/>
      <c r="O14" s="564"/>
      <c r="P14" s="564"/>
      <c r="Q14" s="566"/>
    </row>
    <row r="15" spans="1:17" ht="79.5" customHeight="1" x14ac:dyDescent="0.3">
      <c r="A15" s="605"/>
      <c r="B15" s="564"/>
      <c r="C15" s="564"/>
      <c r="D15" s="564"/>
      <c r="E15" s="579"/>
      <c r="F15" s="579"/>
      <c r="G15" s="579"/>
      <c r="H15" s="579"/>
      <c r="I15" s="579"/>
      <c r="J15" s="681"/>
      <c r="K15" s="682"/>
      <c r="L15" s="682"/>
      <c r="M15" s="683"/>
      <c r="N15" s="564"/>
      <c r="O15" s="564"/>
      <c r="P15" s="564"/>
      <c r="Q15" s="566"/>
    </row>
    <row r="16" spans="1:17" ht="27" customHeight="1" x14ac:dyDescent="0.3">
      <c r="A16" s="650" t="s">
        <v>8</v>
      </c>
      <c r="B16" s="651"/>
      <c r="C16" s="651"/>
      <c r="D16" s="602" t="str">
        <f>+MIR!D27</f>
        <v>Dirección de Comercialización - Dirección de Administración y Finanzas.</v>
      </c>
      <c r="E16" s="602"/>
      <c r="F16" s="602"/>
      <c r="G16" s="602"/>
      <c r="H16" s="602"/>
      <c r="I16" s="602"/>
      <c r="J16" s="602"/>
      <c r="K16" s="602"/>
      <c r="L16" s="602"/>
      <c r="M16" s="602"/>
      <c r="N16" s="602"/>
      <c r="O16" s="602"/>
      <c r="P16" s="602"/>
      <c r="Q16" s="603"/>
    </row>
    <row r="17" spans="1:17" ht="12.75" customHeight="1" x14ac:dyDescent="0.3">
      <c r="A17" s="66"/>
      <c r="Q17" s="69"/>
    </row>
    <row r="18" spans="1:17" x14ac:dyDescent="0.3">
      <c r="A18" s="272" t="s">
        <v>9</v>
      </c>
      <c r="B18" s="273"/>
      <c r="C18" s="273"/>
      <c r="D18" s="273"/>
      <c r="E18" s="273"/>
      <c r="F18" s="273"/>
      <c r="G18" s="273"/>
      <c r="H18" s="273"/>
      <c r="I18" s="273"/>
      <c r="J18" s="273"/>
      <c r="K18" s="273"/>
      <c r="L18" s="273"/>
      <c r="M18" s="273"/>
      <c r="N18" s="273"/>
      <c r="O18" s="273"/>
      <c r="P18" s="273"/>
      <c r="Q18" s="274"/>
    </row>
    <row r="19" spans="1:17" x14ac:dyDescent="0.3">
      <c r="A19" s="647" t="s">
        <v>10</v>
      </c>
      <c r="B19" s="648"/>
      <c r="C19" s="648" t="s">
        <v>11</v>
      </c>
      <c r="D19" s="648"/>
      <c r="E19" s="648"/>
      <c r="F19" s="648" t="s">
        <v>12</v>
      </c>
      <c r="G19" s="648"/>
      <c r="H19" s="648"/>
      <c r="I19" s="648" t="s">
        <v>13</v>
      </c>
      <c r="J19" s="648"/>
      <c r="K19" s="648"/>
      <c r="L19" s="648" t="s">
        <v>14</v>
      </c>
      <c r="M19" s="648"/>
      <c r="N19" s="648"/>
      <c r="O19" s="648" t="s">
        <v>15</v>
      </c>
      <c r="P19" s="648"/>
      <c r="Q19" s="649"/>
    </row>
    <row r="20" spans="1:17" s="77" customFormat="1" ht="35.25" customHeight="1" x14ac:dyDescent="0.25">
      <c r="A20" s="508" t="s">
        <v>138</v>
      </c>
      <c r="B20" s="454"/>
      <c r="C20" s="454" t="s">
        <v>138</v>
      </c>
      <c r="D20" s="454"/>
      <c r="E20" s="454"/>
      <c r="F20" s="454" t="s">
        <v>138</v>
      </c>
      <c r="G20" s="454"/>
      <c r="H20" s="454"/>
      <c r="I20" s="454" t="s">
        <v>138</v>
      </c>
      <c r="J20" s="454"/>
      <c r="K20" s="454"/>
      <c r="L20" s="455" t="s">
        <v>138</v>
      </c>
      <c r="M20" s="455"/>
      <c r="N20" s="455"/>
      <c r="O20" s="456" t="s">
        <v>138</v>
      </c>
      <c r="P20" s="456"/>
      <c r="Q20" s="457"/>
    </row>
    <row r="21" spans="1:17" ht="18" customHeight="1" x14ac:dyDescent="0.3">
      <c r="A21" s="470" t="s">
        <v>16</v>
      </c>
      <c r="B21" s="471"/>
      <c r="C21" s="471"/>
      <c r="D21" s="652" t="str">
        <f>MIR!J33</f>
        <v>Informe del Departamento de Entubación, de la Dirección de Operación y Mantenimiento.</v>
      </c>
      <c r="E21" s="652"/>
      <c r="F21" s="652"/>
      <c r="G21" s="652"/>
      <c r="H21" s="652"/>
      <c r="I21" s="652"/>
      <c r="J21" s="652"/>
      <c r="K21" s="652"/>
      <c r="L21" s="652"/>
      <c r="M21" s="652"/>
      <c r="N21" s="652"/>
      <c r="O21" s="652"/>
      <c r="P21" s="652"/>
      <c r="Q21" s="653"/>
    </row>
    <row r="22" spans="1:17" ht="28.5" customHeight="1" x14ac:dyDescent="0.3">
      <c r="A22" s="472" t="s">
        <v>105</v>
      </c>
      <c r="B22" s="473"/>
      <c r="C22" s="473"/>
      <c r="D22" s="654" t="str">
        <f>MIR!N33</f>
        <v>Entre mayor número de tomas se puedan rehabilitar y dejar en óptimo funcionamiento, mayor número de usuarios estarán satisfechos con el servicio.</v>
      </c>
      <c r="E22" s="654"/>
      <c r="F22" s="654"/>
      <c r="G22" s="654"/>
      <c r="H22" s="654"/>
      <c r="I22" s="654"/>
      <c r="J22" s="654"/>
      <c r="K22" s="654"/>
      <c r="L22" s="654"/>
      <c r="M22" s="654"/>
      <c r="N22" s="654"/>
      <c r="O22" s="654"/>
      <c r="P22" s="654"/>
      <c r="Q22" s="655"/>
    </row>
    <row r="23" spans="1:17" x14ac:dyDescent="0.3">
      <c r="A23" s="76"/>
      <c r="Q23" s="69"/>
    </row>
    <row r="24" spans="1:17" s="208" customFormat="1" x14ac:dyDescent="0.3">
      <c r="A24" s="656" t="s">
        <v>17</v>
      </c>
      <c r="B24" s="657"/>
      <c r="C24" s="657"/>
      <c r="D24" s="657"/>
      <c r="E24" s="657"/>
      <c r="F24" s="657"/>
      <c r="G24" s="657"/>
      <c r="H24" s="657"/>
      <c r="I24" s="657"/>
      <c r="J24" s="657"/>
      <c r="K24" s="657"/>
      <c r="L24" s="657"/>
      <c r="M24" s="657"/>
      <c r="N24" s="657"/>
      <c r="O24" s="657"/>
      <c r="P24" s="657"/>
      <c r="Q24" s="658"/>
    </row>
    <row r="25" spans="1:17" s="77" customFormat="1" ht="49.5" customHeight="1" x14ac:dyDescent="0.25">
      <c r="A25" s="647" t="s">
        <v>106</v>
      </c>
      <c r="B25" s="648"/>
      <c r="C25" s="648" t="s">
        <v>107</v>
      </c>
      <c r="D25" s="648"/>
      <c r="E25" s="648"/>
      <c r="F25" s="648" t="s">
        <v>108</v>
      </c>
      <c r="G25" s="648"/>
      <c r="H25" s="648"/>
      <c r="I25" s="648" t="s">
        <v>140</v>
      </c>
      <c r="J25" s="648"/>
      <c r="K25" s="648"/>
      <c r="L25" s="659" t="s">
        <v>18</v>
      </c>
      <c r="M25" s="659"/>
      <c r="N25" s="659"/>
      <c r="O25" s="660" t="str">
        <f>MIR!J38</f>
        <v>Al cierre del ejercicio 2024 se rehabilitó un total de 1,954 tomas, es decir por cada mil tomas se rehabilitaron 5.</v>
      </c>
      <c r="P25" s="660"/>
      <c r="Q25" s="661"/>
    </row>
    <row r="26" spans="1:17" s="77" customFormat="1" ht="47.25" customHeight="1" x14ac:dyDescent="0.25">
      <c r="A26" s="662" t="str">
        <f>MIR!N38</f>
        <v>Rehabilitar al menos un 10 % más de tomas, con respecto al ajercicio anterior.</v>
      </c>
      <c r="B26" s="660"/>
      <c r="C26" s="663" t="s">
        <v>142</v>
      </c>
      <c r="D26" s="579"/>
      <c r="E26" s="579"/>
      <c r="F26" s="579" t="s">
        <v>58</v>
      </c>
      <c r="G26" s="579"/>
      <c r="H26" s="579"/>
      <c r="I26" s="648"/>
      <c r="J26" s="648"/>
      <c r="K26" s="648"/>
      <c r="L26" s="664" t="s">
        <v>19</v>
      </c>
      <c r="M26" s="664"/>
      <c r="N26" s="664"/>
      <c r="O26" s="579">
        <v>2024</v>
      </c>
      <c r="P26" s="579"/>
      <c r="Q26" s="611"/>
    </row>
    <row r="27" spans="1:17" ht="5.25" customHeight="1" x14ac:dyDescent="0.3">
      <c r="A27" s="51"/>
      <c r="B27" s="203"/>
      <c r="C27" s="203"/>
      <c r="D27" s="203"/>
      <c r="E27" s="203"/>
      <c r="F27" s="209"/>
      <c r="G27" s="203"/>
      <c r="H27" s="203"/>
      <c r="I27" s="203"/>
      <c r="J27" s="203"/>
      <c r="K27" s="203"/>
      <c r="L27" s="203"/>
      <c r="M27" s="203"/>
      <c r="N27" s="203"/>
      <c r="O27" s="203"/>
      <c r="P27" s="203"/>
      <c r="Q27" s="52"/>
    </row>
    <row r="28" spans="1:17" x14ac:dyDescent="0.3">
      <c r="A28" s="66"/>
      <c r="O28" s="203"/>
      <c r="P28" s="203"/>
      <c r="Q28" s="52"/>
    </row>
    <row r="29" spans="1:17" x14ac:dyDescent="0.3">
      <c r="A29" s="272" t="s">
        <v>84</v>
      </c>
      <c r="B29" s="273"/>
      <c r="C29" s="273"/>
      <c r="D29" s="273"/>
      <c r="E29" s="273"/>
      <c r="F29" s="273"/>
      <c r="G29" s="273"/>
      <c r="H29" s="273"/>
      <c r="I29" s="273"/>
      <c r="J29" s="273"/>
      <c r="K29" s="273"/>
      <c r="L29" s="273"/>
      <c r="M29" s="273"/>
      <c r="N29" s="273"/>
      <c r="O29" s="273"/>
      <c r="P29" s="273"/>
      <c r="Q29" s="274"/>
    </row>
    <row r="30" spans="1:17" x14ac:dyDescent="0.3">
      <c r="A30" s="467" t="s">
        <v>33</v>
      </c>
      <c r="B30" s="468"/>
      <c r="C30" s="468"/>
      <c r="D30" s="468"/>
      <c r="E30" s="468"/>
      <c r="F30" s="468"/>
      <c r="G30" s="468"/>
      <c r="H30" s="468"/>
      <c r="I30" s="468"/>
      <c r="J30" s="468"/>
      <c r="K30" s="468"/>
      <c r="L30" s="468"/>
      <c r="M30" s="468"/>
      <c r="N30" s="468"/>
      <c r="O30" s="468"/>
      <c r="P30" s="468"/>
      <c r="Q30" s="469"/>
    </row>
    <row r="31" spans="1:17" x14ac:dyDescent="0.3">
      <c r="A31" s="467" t="s">
        <v>34</v>
      </c>
      <c r="B31" s="468"/>
      <c r="C31" s="468"/>
      <c r="D31" s="468"/>
      <c r="E31" s="468"/>
      <c r="F31" s="468"/>
      <c r="G31" s="468"/>
      <c r="H31" s="468"/>
      <c r="I31" s="468"/>
      <c r="J31" s="468"/>
      <c r="K31" s="468"/>
      <c r="L31" s="468"/>
      <c r="M31" s="468"/>
      <c r="N31" s="468"/>
      <c r="O31" s="468"/>
      <c r="P31" s="468"/>
      <c r="Q31" s="469"/>
    </row>
    <row r="32" spans="1:17" ht="30" customHeight="1" x14ac:dyDescent="0.3">
      <c r="A32" s="521" t="s">
        <v>89</v>
      </c>
      <c r="B32" s="522"/>
      <c r="C32" s="474" t="s">
        <v>291</v>
      </c>
      <c r="D32" s="474"/>
      <c r="E32" s="474"/>
      <c r="F32" s="474"/>
      <c r="G32" s="474"/>
      <c r="H32" s="474"/>
      <c r="I32" s="474"/>
      <c r="J32" s="474"/>
      <c r="K32" s="474"/>
      <c r="L32" s="474"/>
      <c r="M32" s="474"/>
      <c r="N32" s="474"/>
      <c r="O32" s="474"/>
      <c r="P32" s="474"/>
      <c r="Q32" s="475"/>
    </row>
    <row r="33" spans="1:17" s="77" customFormat="1" ht="30" customHeight="1" x14ac:dyDescent="0.25">
      <c r="A33" s="521" t="s">
        <v>90</v>
      </c>
      <c r="B33" s="522"/>
      <c r="C33" s="474" t="s">
        <v>294</v>
      </c>
      <c r="D33" s="474"/>
      <c r="E33" s="474"/>
      <c r="F33" s="474"/>
      <c r="G33" s="474"/>
      <c r="H33" s="474"/>
      <c r="I33" s="474"/>
      <c r="J33" s="474"/>
      <c r="K33" s="474"/>
      <c r="L33" s="474"/>
      <c r="M33" s="474"/>
      <c r="N33" s="474"/>
      <c r="O33" s="474"/>
      <c r="P33" s="474"/>
      <c r="Q33" s="475"/>
    </row>
    <row r="34" spans="1:17" s="77" customFormat="1" ht="30" customHeight="1" x14ac:dyDescent="0.25">
      <c r="A34" s="525" t="s">
        <v>91</v>
      </c>
      <c r="B34" s="526"/>
      <c r="C34" s="654" t="s">
        <v>94</v>
      </c>
      <c r="D34" s="654"/>
      <c r="E34" s="654"/>
      <c r="F34" s="654"/>
      <c r="G34" s="654"/>
      <c r="H34" s="654"/>
      <c r="I34" s="654"/>
      <c r="J34" s="654"/>
      <c r="K34" s="654"/>
      <c r="L34" s="654"/>
      <c r="M34" s="654"/>
      <c r="N34" s="654"/>
      <c r="O34" s="654"/>
      <c r="P34" s="654"/>
      <c r="Q34" s="655"/>
    </row>
    <row r="35" spans="1:17" x14ac:dyDescent="0.3">
      <c r="A35" s="66"/>
      <c r="Q35" s="69"/>
    </row>
    <row r="36" spans="1:17" s="21" customFormat="1" x14ac:dyDescent="0.3">
      <c r="A36" s="613" t="s">
        <v>85</v>
      </c>
      <c r="B36" s="614"/>
      <c r="C36" s="614"/>
      <c r="D36" s="614"/>
      <c r="E36" s="614"/>
      <c r="F36" s="614"/>
      <c r="G36" s="614"/>
      <c r="H36" s="614"/>
      <c r="I36" s="614"/>
      <c r="J36" s="614"/>
      <c r="K36" s="614"/>
      <c r="L36" s="614"/>
      <c r="M36" s="614"/>
      <c r="N36" s="614"/>
      <c r="O36" s="614"/>
      <c r="P36" s="614"/>
      <c r="Q36" s="615"/>
    </row>
    <row r="37" spans="1:17" s="21" customFormat="1" x14ac:dyDescent="0.3">
      <c r="A37" s="93" t="s">
        <v>20</v>
      </c>
      <c r="B37" s="94" t="s">
        <v>21</v>
      </c>
      <c r="C37" s="616" t="s">
        <v>22</v>
      </c>
      <c r="D37" s="616"/>
      <c r="E37" s="94" t="s">
        <v>23</v>
      </c>
      <c r="F37" s="616" t="s">
        <v>24</v>
      </c>
      <c r="G37" s="616"/>
      <c r="H37" s="616" t="s">
        <v>25</v>
      </c>
      <c r="I37" s="616"/>
      <c r="J37" s="616" t="s">
        <v>26</v>
      </c>
      <c r="K37" s="616"/>
      <c r="L37" s="616" t="s">
        <v>27</v>
      </c>
      <c r="M37" s="616"/>
      <c r="N37" s="94" t="s">
        <v>28</v>
      </c>
      <c r="O37" s="94" t="s">
        <v>29</v>
      </c>
      <c r="P37" s="94" t="s">
        <v>30</v>
      </c>
      <c r="Q37" s="95" t="s">
        <v>31</v>
      </c>
    </row>
    <row r="38" spans="1:17" s="21" customFormat="1" x14ac:dyDescent="0.3">
      <c r="A38" s="96">
        <v>98</v>
      </c>
      <c r="B38" s="97">
        <v>162</v>
      </c>
      <c r="C38" s="266">
        <v>140</v>
      </c>
      <c r="D38" s="266"/>
      <c r="E38" s="97">
        <v>130</v>
      </c>
      <c r="F38" s="266">
        <v>120</v>
      </c>
      <c r="G38" s="266"/>
      <c r="H38" s="266">
        <v>160</v>
      </c>
      <c r="I38" s="266"/>
      <c r="J38" s="266">
        <v>165</v>
      </c>
      <c r="K38" s="266"/>
      <c r="L38" s="266">
        <v>230</v>
      </c>
      <c r="M38" s="266"/>
      <c r="N38" s="98">
        <v>180</v>
      </c>
      <c r="O38" s="98">
        <v>235</v>
      </c>
      <c r="P38" s="98">
        <v>185</v>
      </c>
      <c r="Q38" s="99">
        <v>149</v>
      </c>
    </row>
    <row r="39" spans="1:17" s="21" customFormat="1" x14ac:dyDescent="0.3">
      <c r="A39" s="10"/>
      <c r="F39" s="210"/>
      <c r="O39" s="178" t="s">
        <v>32</v>
      </c>
      <c r="P39" s="688">
        <f>+A38+B38+C38+E38+F38+H38+J38+L38+N38+O38+P38+Q38</f>
        <v>1954</v>
      </c>
      <c r="Q39" s="621"/>
    </row>
    <row r="40" spans="1:17" s="21" customFormat="1" x14ac:dyDescent="0.3">
      <c r="A40" s="10"/>
      <c r="F40" s="210"/>
      <c r="J40" s="178"/>
      <c r="Q40" s="14"/>
    </row>
    <row r="41" spans="1:17" s="21" customFormat="1" ht="12" customHeight="1" x14ac:dyDescent="0.3">
      <c r="A41" s="10"/>
      <c r="F41" s="210"/>
      <c r="J41" s="178"/>
      <c r="Q41" s="14"/>
    </row>
    <row r="42" spans="1:17" s="21" customFormat="1" hidden="1" x14ac:dyDescent="0.3">
      <c r="A42" s="684"/>
      <c r="B42" s="685"/>
      <c r="C42" s="685"/>
      <c r="D42" s="685"/>
      <c r="E42" s="685"/>
      <c r="F42" s="685"/>
      <c r="G42" s="685"/>
      <c r="H42" s="685"/>
      <c r="I42" s="685"/>
      <c r="J42" s="685"/>
      <c r="K42" s="685"/>
      <c r="L42" s="685"/>
      <c r="M42" s="685"/>
      <c r="N42" s="685"/>
      <c r="O42" s="685"/>
      <c r="P42" s="685"/>
      <c r="Q42" s="686"/>
    </row>
    <row r="43" spans="1:17" s="21" customFormat="1" x14ac:dyDescent="0.3">
      <c r="A43" s="272" t="s">
        <v>36</v>
      </c>
      <c r="B43" s="273"/>
      <c r="C43" s="273"/>
      <c r="D43" s="273"/>
      <c r="E43" s="273"/>
      <c r="F43" s="273"/>
      <c r="G43" s="273"/>
      <c r="H43" s="273"/>
      <c r="I43" s="273"/>
      <c r="J43" s="273"/>
      <c r="K43" s="273"/>
      <c r="L43" s="273"/>
      <c r="M43" s="273"/>
      <c r="N43" s="273"/>
      <c r="O43" s="273"/>
      <c r="P43" s="273"/>
      <c r="Q43" s="274"/>
    </row>
    <row r="44" spans="1:17" s="21" customFormat="1" ht="14.25" customHeight="1" x14ac:dyDescent="0.3">
      <c r="A44" s="521" t="s">
        <v>35</v>
      </c>
      <c r="B44" s="522"/>
      <c r="C44" s="474" t="s">
        <v>293</v>
      </c>
      <c r="D44" s="474"/>
      <c r="E44" s="474"/>
      <c r="F44" s="474"/>
      <c r="G44" s="474"/>
      <c r="H44" s="474"/>
      <c r="I44" s="474"/>
      <c r="J44" s="474"/>
      <c r="K44" s="474"/>
      <c r="L44" s="474"/>
      <c r="M44" s="474"/>
      <c r="N44" s="474"/>
      <c r="O44" s="474"/>
      <c r="P44" s="474"/>
      <c r="Q44" s="475"/>
    </row>
    <row r="45" spans="1:17" s="21" customFormat="1" x14ac:dyDescent="0.3">
      <c r="A45" s="521" t="s">
        <v>59</v>
      </c>
      <c r="B45" s="522"/>
      <c r="C45" s="474" t="s">
        <v>292</v>
      </c>
      <c r="D45" s="474"/>
      <c r="E45" s="474"/>
      <c r="F45" s="474"/>
      <c r="G45" s="474"/>
      <c r="H45" s="474"/>
      <c r="I45" s="474"/>
      <c r="J45" s="474"/>
      <c r="K45" s="474"/>
      <c r="L45" s="474"/>
      <c r="M45" s="474"/>
      <c r="N45" s="474"/>
      <c r="O45" s="474"/>
      <c r="P45" s="474"/>
      <c r="Q45" s="475"/>
    </row>
    <row r="46" spans="1:17" s="21" customFormat="1" x14ac:dyDescent="0.3">
      <c r="A46" s="525" t="s">
        <v>91</v>
      </c>
      <c r="B46" s="526"/>
      <c r="C46" s="654" t="s">
        <v>94</v>
      </c>
      <c r="D46" s="654"/>
      <c r="E46" s="654"/>
      <c r="F46" s="654"/>
      <c r="G46" s="654"/>
      <c r="H46" s="654"/>
      <c r="I46" s="654"/>
      <c r="J46" s="654"/>
      <c r="K46" s="654"/>
      <c r="L46" s="654"/>
      <c r="M46" s="654"/>
      <c r="N46" s="654"/>
      <c r="O46" s="654"/>
      <c r="P46" s="654"/>
      <c r="Q46" s="655"/>
    </row>
    <row r="47" spans="1:17" s="21" customFormat="1" x14ac:dyDescent="0.3">
      <c r="A47" s="10"/>
      <c r="F47" s="210"/>
      <c r="Q47" s="14"/>
    </row>
    <row r="48" spans="1:17" s="21" customFormat="1" ht="1.5" customHeight="1" x14ac:dyDescent="0.3">
      <c r="A48" s="385" t="s">
        <v>85</v>
      </c>
      <c r="B48" s="386"/>
      <c r="C48" s="386"/>
      <c r="D48" s="386"/>
      <c r="E48" s="386"/>
      <c r="F48" s="386"/>
      <c r="G48" s="386"/>
      <c r="H48" s="386"/>
      <c r="I48" s="386"/>
      <c r="J48" s="386"/>
      <c r="K48" s="386"/>
      <c r="L48" s="386"/>
      <c r="M48" s="386"/>
      <c r="N48" s="386"/>
      <c r="O48" s="386"/>
      <c r="P48" s="386"/>
      <c r="Q48" s="387"/>
    </row>
    <row r="49" spans="1:17" s="21" customFormat="1" hidden="1" x14ac:dyDescent="0.3">
      <c r="A49" s="110" t="s">
        <v>20</v>
      </c>
      <c r="B49" s="211" t="s">
        <v>21</v>
      </c>
      <c r="C49" s="687" t="s">
        <v>22</v>
      </c>
      <c r="D49" s="687"/>
      <c r="E49" s="211" t="s">
        <v>23</v>
      </c>
      <c r="F49" s="687" t="s">
        <v>24</v>
      </c>
      <c r="G49" s="687"/>
      <c r="H49" s="687" t="s">
        <v>25</v>
      </c>
      <c r="I49" s="687"/>
      <c r="J49" s="687" t="s">
        <v>26</v>
      </c>
      <c r="K49" s="687"/>
      <c r="L49" s="687" t="s">
        <v>27</v>
      </c>
      <c r="M49" s="687"/>
      <c r="N49" s="211" t="s">
        <v>28</v>
      </c>
      <c r="O49" s="211" t="s">
        <v>29</v>
      </c>
      <c r="P49" s="211" t="s">
        <v>30</v>
      </c>
      <c r="Q49" s="111" t="s">
        <v>31</v>
      </c>
    </row>
    <row r="50" spans="1:17" s="21" customFormat="1" x14ac:dyDescent="0.3">
      <c r="A50" s="613" t="s">
        <v>85</v>
      </c>
      <c r="B50" s="614"/>
      <c r="C50" s="614"/>
      <c r="D50" s="614"/>
      <c r="E50" s="614"/>
      <c r="F50" s="614"/>
      <c r="G50" s="614"/>
      <c r="H50" s="614"/>
      <c r="I50" s="614"/>
      <c r="J50" s="614"/>
      <c r="K50" s="614"/>
      <c r="L50" s="614"/>
      <c r="M50" s="614"/>
      <c r="N50" s="614"/>
      <c r="O50" s="614"/>
      <c r="P50" s="614"/>
      <c r="Q50" s="615"/>
    </row>
    <row r="51" spans="1:17" s="21" customFormat="1" x14ac:dyDescent="0.3">
      <c r="A51" s="93" t="s">
        <v>20</v>
      </c>
      <c r="B51" s="94" t="s">
        <v>21</v>
      </c>
      <c r="C51" s="616" t="s">
        <v>22</v>
      </c>
      <c r="D51" s="616"/>
      <c r="E51" s="94" t="s">
        <v>23</v>
      </c>
      <c r="F51" s="616" t="s">
        <v>24</v>
      </c>
      <c r="G51" s="616"/>
      <c r="H51" s="616" t="s">
        <v>25</v>
      </c>
      <c r="I51" s="616"/>
      <c r="J51" s="616" t="s">
        <v>26</v>
      </c>
      <c r="K51" s="616"/>
      <c r="L51" s="616" t="s">
        <v>27</v>
      </c>
      <c r="M51" s="616"/>
      <c r="N51" s="94" t="s">
        <v>28</v>
      </c>
      <c r="O51" s="94" t="s">
        <v>29</v>
      </c>
      <c r="P51" s="94" t="s">
        <v>30</v>
      </c>
      <c r="Q51" s="95" t="s">
        <v>31</v>
      </c>
    </row>
    <row r="52" spans="1:17" s="21" customFormat="1" x14ac:dyDescent="0.3">
      <c r="A52" s="112"/>
      <c r="B52" s="113"/>
      <c r="C52" s="279"/>
      <c r="D52" s="279"/>
      <c r="E52" s="113"/>
      <c r="F52" s="279"/>
      <c r="G52" s="279"/>
      <c r="H52" s="279"/>
      <c r="I52" s="279"/>
      <c r="J52" s="279"/>
      <c r="K52" s="279"/>
      <c r="L52" s="279"/>
      <c r="M52" s="279"/>
      <c r="N52" s="114"/>
      <c r="O52" s="114"/>
      <c r="P52" s="114"/>
      <c r="Q52" s="115">
        <v>405692</v>
      </c>
    </row>
    <row r="53" spans="1:17" s="21" customFormat="1" x14ac:dyDescent="0.3">
      <c r="A53" s="10"/>
      <c r="F53" s="210"/>
      <c r="O53" s="178" t="s">
        <v>32</v>
      </c>
      <c r="P53" s="688">
        <f>+Q52</f>
        <v>405692</v>
      </c>
      <c r="Q53" s="621"/>
    </row>
    <row r="54" spans="1:17" s="21" customFormat="1" x14ac:dyDescent="0.3">
      <c r="A54" s="10"/>
      <c r="F54" s="210"/>
      <c r="L54" s="701" t="s">
        <v>295</v>
      </c>
      <c r="M54" s="701"/>
      <c r="N54" s="701"/>
      <c r="O54" s="701"/>
      <c r="P54" s="219"/>
      <c r="Q54" s="228">
        <f>+(P39*1000)/P53</f>
        <v>4.816461749307356</v>
      </c>
    </row>
    <row r="55" spans="1:17" s="21" customFormat="1" ht="17.25" customHeight="1" x14ac:dyDescent="0.3">
      <c r="A55" s="700" t="s">
        <v>87</v>
      </c>
      <c r="B55" s="701"/>
      <c r="C55" s="701"/>
      <c r="D55" s="701"/>
      <c r="E55" s="701"/>
      <c r="F55" s="701"/>
      <c r="G55" s="701"/>
      <c r="H55" s="701"/>
      <c r="I55" s="701"/>
      <c r="J55" s="701"/>
      <c r="K55" s="701"/>
      <c r="L55" s="701"/>
      <c r="M55" s="701"/>
      <c r="N55" s="701"/>
      <c r="O55" s="701"/>
      <c r="P55" s="688">
        <v>6</v>
      </c>
      <c r="Q55" s="621"/>
    </row>
    <row r="56" spans="1:17" s="21" customFormat="1" ht="4.7" customHeight="1" x14ac:dyDescent="0.3">
      <c r="A56" s="10"/>
      <c r="F56" s="210"/>
      <c r="O56" s="178"/>
      <c r="P56" s="116"/>
      <c r="Q56" s="14"/>
    </row>
    <row r="57" spans="1:17" s="21" customFormat="1" x14ac:dyDescent="0.3">
      <c r="A57" s="272" t="s">
        <v>86</v>
      </c>
      <c r="B57" s="273"/>
      <c r="C57" s="273"/>
      <c r="D57" s="273"/>
      <c r="E57" s="273"/>
      <c r="F57" s="273"/>
      <c r="G57" s="273"/>
      <c r="H57" s="273"/>
      <c r="I57" s="273"/>
      <c r="J57" s="273"/>
      <c r="K57" s="273"/>
      <c r="L57" s="273"/>
      <c r="M57" s="273"/>
      <c r="N57" s="273"/>
      <c r="O57" s="273"/>
      <c r="P57" s="273"/>
      <c r="Q57" s="274"/>
    </row>
    <row r="58" spans="1:17" s="21" customFormat="1" x14ac:dyDescent="0.3">
      <c r="A58" s="467" t="s">
        <v>33</v>
      </c>
      <c r="B58" s="468"/>
      <c r="C58" s="468"/>
      <c r="D58" s="468"/>
      <c r="E58" s="468"/>
      <c r="F58" s="468"/>
      <c r="G58" s="468"/>
      <c r="H58" s="468"/>
      <c r="I58" s="468"/>
      <c r="J58" s="468"/>
      <c r="K58" s="468"/>
      <c r="L58" s="468"/>
      <c r="M58" s="468"/>
      <c r="N58" s="468"/>
      <c r="O58" s="468"/>
      <c r="P58" s="468"/>
      <c r="Q58" s="469"/>
    </row>
    <row r="59" spans="1:17" s="21" customFormat="1" x14ac:dyDescent="0.3">
      <c r="A59" s="467" t="s">
        <v>34</v>
      </c>
      <c r="B59" s="468"/>
      <c r="C59" s="468"/>
      <c r="D59" s="468"/>
      <c r="E59" s="468"/>
      <c r="F59" s="468"/>
      <c r="G59" s="468"/>
      <c r="H59" s="468"/>
      <c r="I59" s="468"/>
      <c r="J59" s="468"/>
      <c r="K59" s="468"/>
      <c r="L59" s="468"/>
      <c r="M59" s="468"/>
      <c r="N59" s="468"/>
      <c r="O59" s="468"/>
      <c r="P59" s="468"/>
      <c r="Q59" s="469"/>
    </row>
    <row r="60" spans="1:17" s="21" customFormat="1" ht="14.25" customHeight="1" x14ac:dyDescent="0.3">
      <c r="A60" s="521" t="s">
        <v>35</v>
      </c>
      <c r="B60" s="522"/>
      <c r="C60" s="474" t="s">
        <v>291</v>
      </c>
      <c r="D60" s="474"/>
      <c r="E60" s="474"/>
      <c r="F60" s="474"/>
      <c r="G60" s="474"/>
      <c r="H60" s="474"/>
      <c r="I60" s="474"/>
      <c r="J60" s="474"/>
      <c r="K60" s="474"/>
      <c r="L60" s="474"/>
      <c r="M60" s="474"/>
      <c r="N60" s="474"/>
      <c r="O60" s="474"/>
      <c r="P60" s="474"/>
      <c r="Q60" s="475"/>
    </row>
    <row r="61" spans="1:17" s="21" customFormat="1" x14ac:dyDescent="0.3">
      <c r="A61" s="521" t="s">
        <v>59</v>
      </c>
      <c r="B61" s="522"/>
      <c r="C61" s="474" t="s">
        <v>292</v>
      </c>
      <c r="D61" s="474"/>
      <c r="E61" s="474"/>
      <c r="F61" s="474"/>
      <c r="G61" s="474"/>
      <c r="H61" s="474"/>
      <c r="I61" s="474"/>
      <c r="J61" s="474"/>
      <c r="K61" s="474"/>
      <c r="L61" s="474"/>
      <c r="M61" s="474"/>
      <c r="N61" s="474"/>
      <c r="O61" s="474"/>
      <c r="P61" s="474"/>
      <c r="Q61" s="475"/>
    </row>
    <row r="62" spans="1:17" s="21" customFormat="1" x14ac:dyDescent="0.3">
      <c r="A62" s="525" t="s">
        <v>91</v>
      </c>
      <c r="B62" s="526"/>
      <c r="C62" s="654" t="s">
        <v>94</v>
      </c>
      <c r="D62" s="654"/>
      <c r="E62" s="654"/>
      <c r="F62" s="654"/>
      <c r="G62" s="654"/>
      <c r="H62" s="654"/>
      <c r="I62" s="654"/>
      <c r="J62" s="654"/>
      <c r="K62" s="654"/>
      <c r="L62" s="654"/>
      <c r="M62" s="654"/>
      <c r="N62" s="654"/>
      <c r="O62" s="654"/>
      <c r="P62" s="654"/>
      <c r="Q62" s="655"/>
    </row>
    <row r="63" spans="1:17" s="21" customFormat="1" x14ac:dyDescent="0.3">
      <c r="A63" s="10"/>
      <c r="F63" s="210"/>
      <c r="Q63" s="14"/>
    </row>
    <row r="64" spans="1:17" s="21" customFormat="1" ht="28.5" customHeight="1" x14ac:dyDescent="0.3">
      <c r="A64" s="613" t="s">
        <v>85</v>
      </c>
      <c r="B64" s="614"/>
      <c r="C64" s="614"/>
      <c r="D64" s="614"/>
      <c r="E64" s="614"/>
      <c r="F64" s="614"/>
      <c r="G64" s="614"/>
      <c r="H64" s="614"/>
      <c r="I64" s="614"/>
      <c r="J64" s="614"/>
      <c r="K64" s="614"/>
      <c r="L64" s="614"/>
      <c r="M64" s="614"/>
      <c r="N64" s="614"/>
      <c r="O64" s="614"/>
      <c r="P64" s="614"/>
      <c r="Q64" s="615"/>
    </row>
    <row r="65" spans="1:17" s="21" customFormat="1" x14ac:dyDescent="0.3">
      <c r="A65" s="93" t="s">
        <v>20</v>
      </c>
      <c r="B65" s="94" t="s">
        <v>21</v>
      </c>
      <c r="C65" s="616" t="s">
        <v>22</v>
      </c>
      <c r="D65" s="616"/>
      <c r="E65" s="94" t="s">
        <v>23</v>
      </c>
      <c r="F65" s="616" t="s">
        <v>24</v>
      </c>
      <c r="G65" s="616"/>
      <c r="H65" s="616" t="s">
        <v>25</v>
      </c>
      <c r="I65" s="616"/>
      <c r="J65" s="616" t="s">
        <v>26</v>
      </c>
      <c r="K65" s="616"/>
      <c r="L65" s="616" t="s">
        <v>27</v>
      </c>
      <c r="M65" s="616"/>
      <c r="N65" s="94" t="s">
        <v>28</v>
      </c>
      <c r="O65" s="94" t="s">
        <v>29</v>
      </c>
      <c r="P65" s="94" t="s">
        <v>30</v>
      </c>
      <c r="Q65" s="95" t="s">
        <v>31</v>
      </c>
    </row>
    <row r="66" spans="1:17" s="21" customFormat="1" x14ac:dyDescent="0.3">
      <c r="A66" s="96"/>
      <c r="B66" s="97"/>
      <c r="C66" s="266"/>
      <c r="D66" s="266"/>
      <c r="E66" s="97"/>
      <c r="F66" s="266"/>
      <c r="G66" s="266"/>
      <c r="H66" s="266"/>
      <c r="I66" s="266"/>
      <c r="J66" s="266"/>
      <c r="K66" s="266"/>
      <c r="L66" s="266"/>
      <c r="M66" s="266"/>
      <c r="N66" s="98"/>
      <c r="O66" s="98"/>
      <c r="P66" s="98"/>
      <c r="Q66" s="99"/>
    </row>
    <row r="67" spans="1:17" s="21" customFormat="1" x14ac:dyDescent="0.3">
      <c r="A67" s="10"/>
      <c r="F67" s="210"/>
      <c r="O67" s="178" t="s">
        <v>32</v>
      </c>
      <c r="P67" s="688"/>
      <c r="Q67" s="621"/>
    </row>
    <row r="68" spans="1:17" s="21" customFormat="1" x14ac:dyDescent="0.3">
      <c r="A68" s="684"/>
      <c r="B68" s="685"/>
      <c r="C68" s="685"/>
      <c r="D68" s="685"/>
      <c r="E68" s="685"/>
      <c r="F68" s="685"/>
      <c r="G68" s="685"/>
      <c r="H68" s="685"/>
      <c r="I68" s="685"/>
      <c r="J68" s="685"/>
      <c r="K68" s="685"/>
      <c r="L68" s="685"/>
      <c r="M68" s="685"/>
      <c r="N68" s="685"/>
      <c r="O68" s="685"/>
      <c r="P68" s="685"/>
      <c r="Q68" s="686"/>
    </row>
    <row r="69" spans="1:17" s="21" customFormat="1" x14ac:dyDescent="0.3">
      <c r="A69" s="272" t="s">
        <v>36</v>
      </c>
      <c r="B69" s="273"/>
      <c r="C69" s="273"/>
      <c r="D69" s="273"/>
      <c r="E69" s="273"/>
      <c r="F69" s="273"/>
      <c r="G69" s="273"/>
      <c r="H69" s="273"/>
      <c r="I69" s="273"/>
      <c r="J69" s="273"/>
      <c r="K69" s="273"/>
      <c r="L69" s="273"/>
      <c r="M69" s="273"/>
      <c r="N69" s="273"/>
      <c r="O69" s="273"/>
      <c r="P69" s="273"/>
      <c r="Q69" s="274"/>
    </row>
    <row r="70" spans="1:17" s="21" customFormat="1" ht="14.25" customHeight="1" x14ac:dyDescent="0.3">
      <c r="A70" s="521" t="s">
        <v>35</v>
      </c>
      <c r="B70" s="522"/>
      <c r="C70" s="474" t="s">
        <v>293</v>
      </c>
      <c r="D70" s="474"/>
      <c r="E70" s="474"/>
      <c r="F70" s="474"/>
      <c r="G70" s="474"/>
      <c r="H70" s="474"/>
      <c r="I70" s="474"/>
      <c r="J70" s="474"/>
      <c r="K70" s="474"/>
      <c r="L70" s="474"/>
      <c r="M70" s="474"/>
      <c r="N70" s="474"/>
      <c r="O70" s="474"/>
      <c r="P70" s="474"/>
      <c r="Q70" s="475"/>
    </row>
    <row r="71" spans="1:17" s="21" customFormat="1" ht="14.25" customHeight="1" x14ac:dyDescent="0.3">
      <c r="A71" s="521" t="s">
        <v>59</v>
      </c>
      <c r="B71" s="522"/>
      <c r="C71" s="474" t="s">
        <v>292</v>
      </c>
      <c r="D71" s="474"/>
      <c r="E71" s="474"/>
      <c r="F71" s="474"/>
      <c r="G71" s="474"/>
      <c r="H71" s="474"/>
      <c r="I71" s="474"/>
      <c r="J71" s="474"/>
      <c r="K71" s="474"/>
      <c r="L71" s="474"/>
      <c r="M71" s="474"/>
      <c r="N71" s="474"/>
      <c r="O71" s="474"/>
      <c r="P71" s="474"/>
      <c r="Q71" s="475"/>
    </row>
    <row r="72" spans="1:17" s="21" customFormat="1" x14ac:dyDescent="0.3">
      <c r="A72" s="525" t="s">
        <v>91</v>
      </c>
      <c r="B72" s="526"/>
      <c r="C72" s="654" t="s">
        <v>94</v>
      </c>
      <c r="D72" s="654"/>
      <c r="E72" s="654"/>
      <c r="F72" s="654"/>
      <c r="G72" s="654"/>
      <c r="H72" s="654"/>
      <c r="I72" s="654"/>
      <c r="J72" s="654"/>
      <c r="K72" s="654"/>
      <c r="L72" s="654"/>
      <c r="M72" s="654"/>
      <c r="N72" s="654"/>
      <c r="O72" s="654"/>
      <c r="P72" s="654"/>
      <c r="Q72" s="655"/>
    </row>
    <row r="73" spans="1:17" s="21" customFormat="1" x14ac:dyDescent="0.3">
      <c r="A73" s="10"/>
      <c r="F73" s="210"/>
      <c r="Q73" s="14"/>
    </row>
    <row r="74" spans="1:17" s="21" customFormat="1" x14ac:dyDescent="0.3">
      <c r="A74" s="613" t="s">
        <v>85</v>
      </c>
      <c r="B74" s="614"/>
      <c r="C74" s="614"/>
      <c r="D74" s="614"/>
      <c r="E74" s="614"/>
      <c r="F74" s="614"/>
      <c r="G74" s="614"/>
      <c r="H74" s="614"/>
      <c r="I74" s="614"/>
      <c r="J74" s="614"/>
      <c r="K74" s="614"/>
      <c r="L74" s="614"/>
      <c r="M74" s="614"/>
      <c r="N74" s="614"/>
      <c r="O74" s="614"/>
      <c r="P74" s="614"/>
      <c r="Q74" s="615"/>
    </row>
    <row r="75" spans="1:17" s="21" customFormat="1" x14ac:dyDescent="0.3">
      <c r="A75" s="93" t="s">
        <v>20</v>
      </c>
      <c r="B75" s="94" t="s">
        <v>21</v>
      </c>
      <c r="C75" s="616" t="s">
        <v>22</v>
      </c>
      <c r="D75" s="616"/>
      <c r="E75" s="94" t="s">
        <v>23</v>
      </c>
      <c r="F75" s="616" t="s">
        <v>24</v>
      </c>
      <c r="G75" s="616"/>
      <c r="H75" s="616" t="s">
        <v>25</v>
      </c>
      <c r="I75" s="616"/>
      <c r="J75" s="616" t="s">
        <v>26</v>
      </c>
      <c r="K75" s="616"/>
      <c r="L75" s="616" t="s">
        <v>27</v>
      </c>
      <c r="M75" s="616"/>
      <c r="N75" s="94" t="s">
        <v>28</v>
      </c>
      <c r="O75" s="94" t="s">
        <v>29</v>
      </c>
      <c r="P75" s="94" t="s">
        <v>30</v>
      </c>
      <c r="Q75" s="95" t="s">
        <v>31</v>
      </c>
    </row>
    <row r="76" spans="1:17" s="21" customFormat="1" x14ac:dyDescent="0.3">
      <c r="A76" s="112"/>
      <c r="B76" s="113"/>
      <c r="C76" s="279"/>
      <c r="D76" s="279"/>
      <c r="E76" s="113"/>
      <c r="F76" s="279"/>
      <c r="G76" s="279"/>
      <c r="H76" s="279"/>
      <c r="I76" s="279"/>
      <c r="J76" s="279"/>
      <c r="K76" s="279"/>
      <c r="L76" s="279"/>
      <c r="M76" s="279"/>
      <c r="N76" s="114"/>
      <c r="O76" s="114"/>
      <c r="P76" s="114"/>
      <c r="Q76" s="115"/>
    </row>
    <row r="77" spans="1:17" s="21" customFormat="1" x14ac:dyDescent="0.3">
      <c r="A77" s="10"/>
      <c r="F77" s="210"/>
      <c r="O77" s="178"/>
      <c r="P77" s="688"/>
      <c r="Q77" s="621"/>
    </row>
    <row r="78" spans="1:17" s="21" customFormat="1" x14ac:dyDescent="0.3">
      <c r="A78" s="10"/>
      <c r="F78" s="210"/>
      <c r="O78" s="178"/>
      <c r="P78" s="117"/>
      <c r="Q78" s="118"/>
    </row>
    <row r="79" spans="1:17" s="21" customFormat="1" x14ac:dyDescent="0.3">
      <c r="A79" s="700" t="s">
        <v>88</v>
      </c>
      <c r="B79" s="701"/>
      <c r="C79" s="701"/>
      <c r="D79" s="701"/>
      <c r="E79" s="701"/>
      <c r="F79" s="701"/>
      <c r="G79" s="701"/>
      <c r="H79" s="701"/>
      <c r="I79" s="701"/>
      <c r="J79" s="701"/>
      <c r="K79" s="701"/>
      <c r="L79" s="701"/>
      <c r="M79" s="701"/>
      <c r="N79" s="701"/>
      <c r="O79" s="701"/>
      <c r="P79" s="702"/>
      <c r="Q79" s="703"/>
    </row>
    <row r="80" spans="1:17" s="21" customFormat="1" x14ac:dyDescent="0.3">
      <c r="A80" s="10"/>
      <c r="F80" s="210"/>
      <c r="Q80" s="14"/>
    </row>
    <row r="81" spans="1:17" s="21" customFormat="1" x14ac:dyDescent="0.3">
      <c r="A81" s="704" t="s">
        <v>83</v>
      </c>
      <c r="B81" s="705"/>
      <c r="C81" s="705"/>
      <c r="D81" s="705"/>
      <c r="E81" s="705"/>
      <c r="F81" s="705"/>
      <c r="G81" s="705"/>
      <c r="H81" s="705"/>
      <c r="I81" s="705"/>
      <c r="J81" s="705"/>
      <c r="K81" s="705"/>
      <c r="L81" s="705"/>
      <c r="M81" s="705"/>
      <c r="N81" s="705"/>
      <c r="O81" s="705"/>
      <c r="P81" s="706">
        <f>(P79/P55)</f>
        <v>0</v>
      </c>
      <c r="Q81" s="707"/>
    </row>
    <row r="82" spans="1:17" s="21" customFormat="1" x14ac:dyDescent="0.3">
      <c r="A82" s="10"/>
      <c r="F82" s="210"/>
      <c r="Q82" s="14"/>
    </row>
    <row r="83" spans="1:17" s="21" customFormat="1" x14ac:dyDescent="0.3">
      <c r="A83" s="692" t="s">
        <v>95</v>
      </c>
      <c r="B83" s="693"/>
      <c r="C83" s="693"/>
      <c r="D83" s="408"/>
      <c r="E83" s="408"/>
      <c r="F83" s="408"/>
      <c r="G83" s="408"/>
      <c r="H83" s="408"/>
      <c r="I83" s="408"/>
      <c r="J83" s="408"/>
      <c r="K83" s="408"/>
      <c r="L83" s="408"/>
      <c r="M83" s="408"/>
      <c r="N83" s="408"/>
      <c r="O83" s="408"/>
      <c r="P83" s="408"/>
      <c r="Q83" s="696"/>
    </row>
    <row r="84" spans="1:17" s="21" customFormat="1" ht="56.25" customHeight="1" x14ac:dyDescent="0.3">
      <c r="A84" s="694"/>
      <c r="B84" s="695"/>
      <c r="C84" s="695"/>
      <c r="D84" s="697"/>
      <c r="E84" s="697"/>
      <c r="F84" s="697"/>
      <c r="G84" s="697"/>
      <c r="H84" s="697"/>
      <c r="I84" s="697"/>
      <c r="J84" s="697"/>
      <c r="K84" s="697"/>
      <c r="L84" s="697"/>
      <c r="M84" s="697"/>
      <c r="N84" s="697"/>
      <c r="O84" s="697"/>
      <c r="P84" s="697"/>
      <c r="Q84" s="698"/>
    </row>
    <row r="85" spans="1:17" s="21" customFormat="1" x14ac:dyDescent="0.3">
      <c r="A85" s="10"/>
      <c r="F85" s="210"/>
      <c r="Q85" s="14"/>
    </row>
    <row r="86" spans="1:17" s="21" customFormat="1" x14ac:dyDescent="0.3">
      <c r="A86" s="645" t="s">
        <v>96</v>
      </c>
      <c r="B86" s="646"/>
      <c r="C86" s="646"/>
      <c r="D86" s="646"/>
      <c r="F86" s="210"/>
      <c r="Q86" s="14"/>
    </row>
    <row r="87" spans="1:17" s="21" customFormat="1" x14ac:dyDescent="0.3">
      <c r="A87" s="10"/>
      <c r="F87" s="210"/>
      <c r="Q87" s="14"/>
    </row>
    <row r="88" spans="1:17" s="21" customFormat="1" x14ac:dyDescent="0.3">
      <c r="A88" s="10"/>
      <c r="F88" s="210"/>
      <c r="Q88" s="14"/>
    </row>
    <row r="89" spans="1:17" s="21" customFormat="1" x14ac:dyDescent="0.3">
      <c r="A89" s="272" t="s">
        <v>272</v>
      </c>
      <c r="B89" s="273"/>
      <c r="C89" s="273"/>
      <c r="D89" s="273"/>
      <c r="E89" s="273"/>
      <c r="F89" s="273"/>
      <c r="G89" s="273"/>
      <c r="H89" s="273"/>
      <c r="I89" s="273"/>
      <c r="J89" s="273"/>
      <c r="K89" s="273"/>
      <c r="L89" s="273"/>
      <c r="M89" s="273"/>
      <c r="N89" s="273"/>
      <c r="O89" s="273"/>
      <c r="P89" s="273"/>
      <c r="Q89" s="274"/>
    </row>
    <row r="90" spans="1:17" s="21" customFormat="1" x14ac:dyDescent="0.3">
      <c r="A90" s="544" t="s">
        <v>65</v>
      </c>
      <c r="B90" s="458" t="s">
        <v>59</v>
      </c>
      <c r="C90" s="699" t="s">
        <v>66</v>
      </c>
      <c r="D90" s="699"/>
      <c r="E90" s="699"/>
      <c r="F90" s="699"/>
      <c r="G90" s="699"/>
      <c r="H90" s="699"/>
      <c r="I90" s="699"/>
      <c r="J90" s="699"/>
      <c r="K90" s="699"/>
      <c r="L90" s="699"/>
      <c r="M90" s="699"/>
      <c r="N90" s="699"/>
      <c r="O90" s="699"/>
      <c r="P90" s="458" t="s">
        <v>80</v>
      </c>
      <c r="Q90" s="459" t="s">
        <v>81</v>
      </c>
    </row>
    <row r="91" spans="1:17" s="21" customFormat="1" ht="38.25" customHeight="1" x14ac:dyDescent="0.3">
      <c r="A91" s="544"/>
      <c r="B91" s="458"/>
      <c r="C91" s="56" t="s">
        <v>67</v>
      </c>
      <c r="D91" s="56" t="s">
        <v>68</v>
      </c>
      <c r="E91" s="56" t="s">
        <v>69</v>
      </c>
      <c r="F91" s="54" t="s">
        <v>70</v>
      </c>
      <c r="G91" s="56" t="s">
        <v>71</v>
      </c>
      <c r="H91" s="56" t="s">
        <v>72</v>
      </c>
      <c r="I91" s="56" t="s">
        <v>73</v>
      </c>
      <c r="J91" s="56" t="s">
        <v>74</v>
      </c>
      <c r="K91" s="56" t="s">
        <v>75</v>
      </c>
      <c r="L91" s="56" t="s">
        <v>76</v>
      </c>
      <c r="M91" s="56" t="s">
        <v>77</v>
      </c>
      <c r="N91" s="56" t="s">
        <v>78</v>
      </c>
      <c r="O91" s="56" t="s">
        <v>79</v>
      </c>
      <c r="P91" s="458"/>
      <c r="Q91" s="459"/>
    </row>
    <row r="92" spans="1:17" s="21" customFormat="1" ht="37.5" customHeight="1" x14ac:dyDescent="0.3">
      <c r="A92" s="691" t="s">
        <v>149</v>
      </c>
      <c r="B92" s="328" t="s">
        <v>184</v>
      </c>
      <c r="C92" s="134" t="s">
        <v>98</v>
      </c>
      <c r="D92" s="135"/>
      <c r="E92" s="135"/>
      <c r="F92" s="230">
        <v>58224188.520000003</v>
      </c>
      <c r="G92" s="135"/>
      <c r="H92" s="135"/>
      <c r="I92" s="135"/>
      <c r="J92" s="135"/>
      <c r="K92" s="136"/>
      <c r="L92" s="136"/>
      <c r="M92" s="136"/>
      <c r="N92" s="136"/>
      <c r="O92" s="136"/>
      <c r="P92" s="235">
        <f>+SUM(D92:O92)</f>
        <v>58224188.520000003</v>
      </c>
      <c r="Q92" s="689">
        <f>P93/P92</f>
        <v>0.26453592160772282</v>
      </c>
    </row>
    <row r="93" spans="1:17" s="21" customFormat="1" ht="37.5" customHeight="1" x14ac:dyDescent="0.3">
      <c r="A93" s="691"/>
      <c r="B93" s="328"/>
      <c r="C93" s="119" t="s">
        <v>97</v>
      </c>
      <c r="D93" s="48"/>
      <c r="E93" s="48"/>
      <c r="F93" s="231">
        <v>15402389.369999997</v>
      </c>
      <c r="G93" s="48"/>
      <c r="H93" s="48"/>
      <c r="I93" s="48"/>
      <c r="J93" s="48"/>
      <c r="K93" s="47"/>
      <c r="L93" s="47"/>
      <c r="M93" s="47"/>
      <c r="N93" s="47"/>
      <c r="O93" s="47"/>
      <c r="P93" s="236">
        <f>SUM(D93:O93)</f>
        <v>15402389.369999997</v>
      </c>
      <c r="Q93" s="689"/>
    </row>
    <row r="94" spans="1:17" s="21" customFormat="1" ht="21.75" customHeight="1" x14ac:dyDescent="0.3">
      <c r="A94" s="691" t="s">
        <v>151</v>
      </c>
      <c r="B94" s="328" t="s">
        <v>214</v>
      </c>
      <c r="C94" s="134" t="s">
        <v>98</v>
      </c>
      <c r="D94" s="135"/>
      <c r="E94" s="135"/>
      <c r="F94" s="230">
        <v>104909.75999999999</v>
      </c>
      <c r="G94" s="135"/>
      <c r="H94" s="135"/>
      <c r="I94" s="135"/>
      <c r="J94" s="135"/>
      <c r="K94" s="136"/>
      <c r="L94" s="136"/>
      <c r="M94" s="136"/>
      <c r="N94" s="136"/>
      <c r="O94" s="136"/>
      <c r="P94" s="235">
        <f t="shared" ref="P94:P131" si="0">SUM(D94:O94)</f>
        <v>104909.75999999999</v>
      </c>
      <c r="Q94" s="689">
        <f>+P95/P94</f>
        <v>0.10668826236948784</v>
      </c>
    </row>
    <row r="95" spans="1:17" s="21" customFormat="1" ht="21.75" customHeight="1" x14ac:dyDescent="0.3">
      <c r="A95" s="691"/>
      <c r="B95" s="328"/>
      <c r="C95" s="119" t="s">
        <v>97</v>
      </c>
      <c r="D95" s="48"/>
      <c r="E95" s="48"/>
      <c r="F95" s="231">
        <v>11192.64</v>
      </c>
      <c r="G95" s="48"/>
      <c r="H95" s="48"/>
      <c r="I95" s="48"/>
      <c r="J95" s="48"/>
      <c r="K95" s="47"/>
      <c r="L95" s="47"/>
      <c r="M95" s="47"/>
      <c r="N95" s="47"/>
      <c r="O95" s="47"/>
      <c r="P95" s="236">
        <f>SUM(E95:O95)</f>
        <v>11192.64</v>
      </c>
      <c r="Q95" s="689"/>
    </row>
    <row r="96" spans="1:17" s="21" customFormat="1" ht="17.25" customHeight="1" x14ac:dyDescent="0.3">
      <c r="A96" s="691" t="s">
        <v>157</v>
      </c>
      <c r="B96" s="328" t="s">
        <v>215</v>
      </c>
      <c r="C96" s="134" t="s">
        <v>98</v>
      </c>
      <c r="D96" s="135"/>
      <c r="E96" s="135"/>
      <c r="F96" s="230">
        <v>5936594</v>
      </c>
      <c r="G96" s="135"/>
      <c r="H96" s="135"/>
      <c r="I96" s="135"/>
      <c r="J96" s="135"/>
      <c r="K96" s="136"/>
      <c r="L96" s="136"/>
      <c r="M96" s="136"/>
      <c r="N96" s="136"/>
      <c r="O96" s="136"/>
      <c r="P96" s="235">
        <f t="shared" si="0"/>
        <v>5936594</v>
      </c>
      <c r="Q96" s="690">
        <f>+P97/P96</f>
        <v>0</v>
      </c>
    </row>
    <row r="97" spans="1:17" s="21" customFormat="1" ht="17.25" customHeight="1" x14ac:dyDescent="0.3">
      <c r="A97" s="691"/>
      <c r="B97" s="328"/>
      <c r="C97" s="119" t="s">
        <v>97</v>
      </c>
      <c r="D97" s="48"/>
      <c r="E97" s="48"/>
      <c r="F97" s="231">
        <v>0</v>
      </c>
      <c r="G97" s="48"/>
      <c r="H97" s="48"/>
      <c r="I97" s="48"/>
      <c r="J97" s="48"/>
      <c r="K97" s="47"/>
      <c r="L97" s="47"/>
      <c r="M97" s="47"/>
      <c r="N97" s="47"/>
      <c r="O97" s="47"/>
      <c r="P97" s="236">
        <f>SUM(D97:O97)</f>
        <v>0</v>
      </c>
      <c r="Q97" s="690"/>
    </row>
    <row r="98" spans="1:17" s="21" customFormat="1" ht="13.5" customHeight="1" x14ac:dyDescent="0.3">
      <c r="A98" s="691" t="s">
        <v>158</v>
      </c>
      <c r="B98" s="328" t="s">
        <v>215</v>
      </c>
      <c r="C98" s="134" t="s">
        <v>98</v>
      </c>
      <c r="D98" s="135"/>
      <c r="E98" s="135"/>
      <c r="F98" s="230">
        <v>5717.16</v>
      </c>
      <c r="G98" s="135"/>
      <c r="H98" s="135"/>
      <c r="I98" s="135"/>
      <c r="J98" s="135"/>
      <c r="K98" s="136"/>
      <c r="L98" s="136"/>
      <c r="M98" s="136"/>
      <c r="N98" s="136"/>
      <c r="O98" s="136"/>
      <c r="P98" s="235">
        <f t="shared" si="0"/>
        <v>5717.16</v>
      </c>
      <c r="Q98" s="689">
        <f>+P99/P98</f>
        <v>0</v>
      </c>
    </row>
    <row r="99" spans="1:17" s="21" customFormat="1" ht="13.5" customHeight="1" x14ac:dyDescent="0.3">
      <c r="A99" s="691"/>
      <c r="B99" s="328"/>
      <c r="C99" s="119" t="s">
        <v>97</v>
      </c>
      <c r="D99" s="48"/>
      <c r="E99" s="48"/>
      <c r="F99" s="231">
        <v>0</v>
      </c>
      <c r="G99" s="48"/>
      <c r="H99" s="48"/>
      <c r="I99" s="48"/>
      <c r="J99" s="48"/>
      <c r="K99" s="47"/>
      <c r="L99" s="47"/>
      <c r="M99" s="47"/>
      <c r="N99" s="47"/>
      <c r="O99" s="47"/>
      <c r="P99" s="236">
        <f t="shared" si="0"/>
        <v>0</v>
      </c>
      <c r="Q99" s="689"/>
    </row>
    <row r="100" spans="1:17" s="21" customFormat="1" ht="13.5" customHeight="1" x14ac:dyDescent="0.3">
      <c r="A100" s="628" t="s">
        <v>160</v>
      </c>
      <c r="B100" s="369" t="s">
        <v>215</v>
      </c>
      <c r="C100" s="134" t="s">
        <v>98</v>
      </c>
      <c r="D100" s="135"/>
      <c r="E100" s="135"/>
      <c r="F100" s="230">
        <v>182155.92</v>
      </c>
      <c r="G100" s="135"/>
      <c r="H100" s="135"/>
      <c r="I100" s="135"/>
      <c r="J100" s="135"/>
      <c r="K100" s="136"/>
      <c r="L100" s="136"/>
      <c r="M100" s="136"/>
      <c r="N100" s="136"/>
      <c r="O100" s="136"/>
      <c r="P100" s="235">
        <f t="shared" si="0"/>
        <v>182155.92</v>
      </c>
      <c r="Q100" s="630">
        <f>+P101/P100</f>
        <v>4.3536163963268384E-2</v>
      </c>
    </row>
    <row r="101" spans="1:17" s="21" customFormat="1" ht="13.5" customHeight="1" x14ac:dyDescent="0.3">
      <c r="A101" s="629"/>
      <c r="B101" s="636"/>
      <c r="C101" s="119" t="s">
        <v>97</v>
      </c>
      <c r="D101" s="48"/>
      <c r="E101" s="48"/>
      <c r="F101" s="231">
        <v>7930.37</v>
      </c>
      <c r="G101" s="48"/>
      <c r="H101" s="48"/>
      <c r="I101" s="48"/>
      <c r="J101" s="48"/>
      <c r="K101" s="47"/>
      <c r="L101" s="47"/>
      <c r="M101" s="47"/>
      <c r="N101" s="47"/>
      <c r="O101" s="47"/>
      <c r="P101" s="236">
        <f t="shared" si="0"/>
        <v>7930.37</v>
      </c>
      <c r="Q101" s="631"/>
    </row>
    <row r="102" spans="1:17" s="21" customFormat="1" ht="13.5" customHeight="1" x14ac:dyDescent="0.3">
      <c r="A102" s="130" t="s">
        <v>161</v>
      </c>
      <c r="B102" s="146"/>
      <c r="C102" s="134" t="s">
        <v>98</v>
      </c>
      <c r="D102" s="135"/>
      <c r="E102" s="135"/>
      <c r="F102" s="230">
        <v>0</v>
      </c>
      <c r="G102" s="135"/>
      <c r="H102" s="135"/>
      <c r="I102" s="135"/>
      <c r="J102" s="135"/>
      <c r="K102" s="136"/>
      <c r="L102" s="136"/>
      <c r="M102" s="136"/>
      <c r="N102" s="136"/>
      <c r="O102" s="136"/>
      <c r="P102" s="235">
        <f t="shared" si="0"/>
        <v>0</v>
      </c>
      <c r="Q102" s="133"/>
    </row>
    <row r="103" spans="1:17" s="21" customFormat="1" ht="13.5" customHeight="1" x14ac:dyDescent="0.3">
      <c r="A103" s="130"/>
      <c r="B103" s="146" t="s">
        <v>215</v>
      </c>
      <c r="C103" s="119" t="s">
        <v>97</v>
      </c>
      <c r="D103" s="48"/>
      <c r="E103" s="48"/>
      <c r="F103" s="231">
        <v>69.83</v>
      </c>
      <c r="G103" s="48"/>
      <c r="H103" s="48"/>
      <c r="I103" s="48"/>
      <c r="J103" s="48"/>
      <c r="K103" s="47"/>
      <c r="L103" s="47"/>
      <c r="M103" s="47"/>
      <c r="N103" s="47"/>
      <c r="O103" s="47"/>
      <c r="P103" s="236">
        <f t="shared" si="0"/>
        <v>69.83</v>
      </c>
      <c r="Q103" s="133" t="s">
        <v>166</v>
      </c>
    </row>
    <row r="104" spans="1:17" s="21" customFormat="1" ht="13.5" customHeight="1" x14ac:dyDescent="0.3">
      <c r="A104" s="628" t="s">
        <v>162</v>
      </c>
      <c r="B104" s="369" t="s">
        <v>215</v>
      </c>
      <c r="C104" s="134" t="s">
        <v>98</v>
      </c>
      <c r="D104" s="135"/>
      <c r="E104" s="135"/>
      <c r="F104" s="230">
        <v>87905.52</v>
      </c>
      <c r="G104" s="135"/>
      <c r="H104" s="135"/>
      <c r="I104" s="135"/>
      <c r="J104" s="135"/>
      <c r="K104" s="136"/>
      <c r="L104" s="136"/>
      <c r="M104" s="136"/>
      <c r="N104" s="136"/>
      <c r="O104" s="136"/>
      <c r="P104" s="235">
        <f t="shared" si="0"/>
        <v>87905.52</v>
      </c>
      <c r="Q104" s="630">
        <f>+P105/P104</f>
        <v>9.1022839066306635E-2</v>
      </c>
    </row>
    <row r="105" spans="1:17" s="21" customFormat="1" ht="13.5" customHeight="1" x14ac:dyDescent="0.3">
      <c r="A105" s="629"/>
      <c r="B105" s="636"/>
      <c r="C105" s="119" t="s">
        <v>97</v>
      </c>
      <c r="D105" s="48"/>
      <c r="E105" s="48"/>
      <c r="F105" s="231">
        <v>8001.41</v>
      </c>
      <c r="G105" s="48"/>
      <c r="H105" s="48"/>
      <c r="I105" s="48"/>
      <c r="J105" s="48"/>
      <c r="K105" s="47"/>
      <c r="L105" s="47"/>
      <c r="M105" s="47"/>
      <c r="N105" s="47"/>
      <c r="O105" s="47"/>
      <c r="P105" s="236">
        <f t="shared" si="0"/>
        <v>8001.41</v>
      </c>
      <c r="Q105" s="631"/>
    </row>
    <row r="106" spans="1:17" s="21" customFormat="1" ht="13.5" customHeight="1" x14ac:dyDescent="0.3">
      <c r="A106" s="628" t="s">
        <v>186</v>
      </c>
      <c r="B106" s="369" t="s">
        <v>215</v>
      </c>
      <c r="C106" s="134" t="s">
        <v>98</v>
      </c>
      <c r="D106" s="135"/>
      <c r="E106" s="135"/>
      <c r="F106" s="230">
        <v>389.76</v>
      </c>
      <c r="G106" s="135"/>
      <c r="H106" s="135"/>
      <c r="I106" s="135"/>
      <c r="J106" s="135"/>
      <c r="K106" s="136"/>
      <c r="L106" s="136"/>
      <c r="M106" s="136"/>
      <c r="N106" s="136"/>
      <c r="O106" s="136"/>
      <c r="P106" s="235">
        <f t="shared" si="0"/>
        <v>389.76</v>
      </c>
      <c r="Q106" s="630">
        <f>+P107/P106</f>
        <v>0</v>
      </c>
    </row>
    <row r="107" spans="1:17" s="21" customFormat="1" ht="13.5" customHeight="1" x14ac:dyDescent="0.3">
      <c r="A107" s="629"/>
      <c r="B107" s="636"/>
      <c r="C107" s="119" t="s">
        <v>97</v>
      </c>
      <c r="D107" s="48"/>
      <c r="E107" s="48"/>
      <c r="F107" s="231">
        <v>0</v>
      </c>
      <c r="G107" s="48"/>
      <c r="H107" s="48"/>
      <c r="I107" s="48"/>
      <c r="J107" s="48"/>
      <c r="K107" s="47"/>
      <c r="L107" s="47"/>
      <c r="M107" s="47"/>
      <c r="N107" s="47"/>
      <c r="O107" s="47"/>
      <c r="P107" s="236">
        <f t="shared" si="0"/>
        <v>0</v>
      </c>
      <c r="Q107" s="631"/>
    </row>
    <row r="108" spans="1:17" s="21" customFormat="1" ht="13.5" customHeight="1" x14ac:dyDescent="0.3">
      <c r="A108" s="628" t="s">
        <v>163</v>
      </c>
      <c r="B108" s="369" t="s">
        <v>309</v>
      </c>
      <c r="C108" s="134" t="s">
        <v>98</v>
      </c>
      <c r="D108" s="135"/>
      <c r="E108" s="135"/>
      <c r="F108" s="230">
        <v>341980.92</v>
      </c>
      <c r="G108" s="135"/>
      <c r="H108" s="135"/>
      <c r="I108" s="135"/>
      <c r="J108" s="135"/>
      <c r="K108" s="136"/>
      <c r="L108" s="136"/>
      <c r="M108" s="136"/>
      <c r="N108" s="136"/>
      <c r="O108" s="136"/>
      <c r="P108" s="235">
        <f t="shared" si="0"/>
        <v>341980.92</v>
      </c>
      <c r="Q108" s="630">
        <f>+P109/P108</f>
        <v>7.0324712852401244E-2</v>
      </c>
    </row>
    <row r="109" spans="1:17" s="21" customFormat="1" ht="13.5" customHeight="1" x14ac:dyDescent="0.3">
      <c r="A109" s="629"/>
      <c r="B109" s="636"/>
      <c r="C109" s="119" t="s">
        <v>97</v>
      </c>
      <c r="D109" s="48"/>
      <c r="E109" s="48"/>
      <c r="F109" s="231">
        <v>24049.71</v>
      </c>
      <c r="G109" s="48"/>
      <c r="H109" s="48"/>
      <c r="I109" s="48"/>
      <c r="J109" s="48"/>
      <c r="K109" s="47"/>
      <c r="L109" s="47"/>
      <c r="M109" s="47"/>
      <c r="N109" s="47"/>
      <c r="O109" s="47"/>
      <c r="P109" s="236">
        <f t="shared" si="0"/>
        <v>24049.71</v>
      </c>
      <c r="Q109" s="631"/>
    </row>
    <row r="110" spans="1:17" s="21" customFormat="1" ht="13.5" customHeight="1" x14ac:dyDescent="0.3">
      <c r="A110" s="628" t="s">
        <v>165</v>
      </c>
      <c r="B110" s="369" t="s">
        <v>215</v>
      </c>
      <c r="C110" s="134" t="s">
        <v>98</v>
      </c>
      <c r="D110" s="135"/>
      <c r="E110" s="135"/>
      <c r="F110" s="230">
        <v>174368.52</v>
      </c>
      <c r="G110" s="135"/>
      <c r="H110" s="135"/>
      <c r="I110" s="135"/>
      <c r="J110" s="135"/>
      <c r="K110" s="136"/>
      <c r="L110" s="136"/>
      <c r="M110" s="136"/>
      <c r="N110" s="136"/>
      <c r="O110" s="136"/>
      <c r="P110" s="235">
        <f t="shared" si="0"/>
        <v>174368.52</v>
      </c>
      <c r="Q110" s="630">
        <f>+P111/P110</f>
        <v>0.84280121205364367</v>
      </c>
    </row>
    <row r="111" spans="1:17" s="21" customFormat="1" ht="13.5" customHeight="1" x14ac:dyDescent="0.3">
      <c r="A111" s="629"/>
      <c r="B111" s="636"/>
      <c r="C111" s="119" t="s">
        <v>97</v>
      </c>
      <c r="D111" s="48"/>
      <c r="E111" s="48"/>
      <c r="F111" s="231">
        <v>146958</v>
      </c>
      <c r="G111" s="48"/>
      <c r="H111" s="48"/>
      <c r="I111" s="48"/>
      <c r="J111" s="48"/>
      <c r="K111" s="47"/>
      <c r="L111" s="47"/>
      <c r="M111" s="47"/>
      <c r="N111" s="47"/>
      <c r="O111" s="47"/>
      <c r="P111" s="236">
        <f t="shared" si="0"/>
        <v>146958</v>
      </c>
      <c r="Q111" s="631"/>
    </row>
    <row r="112" spans="1:17" s="21" customFormat="1" ht="13.5" customHeight="1" x14ac:dyDescent="0.3">
      <c r="A112" s="628" t="s">
        <v>168</v>
      </c>
      <c r="B112" s="369" t="s">
        <v>215</v>
      </c>
      <c r="C112" s="134" t="s">
        <v>98</v>
      </c>
      <c r="D112" s="135"/>
      <c r="E112" s="135"/>
      <c r="F112" s="230">
        <v>157337.04</v>
      </c>
      <c r="G112" s="135"/>
      <c r="H112" s="135"/>
      <c r="I112" s="135"/>
      <c r="J112" s="135"/>
      <c r="K112" s="136"/>
      <c r="L112" s="136"/>
      <c r="M112" s="136"/>
      <c r="N112" s="136"/>
      <c r="O112" s="136"/>
      <c r="P112" s="235">
        <f t="shared" si="0"/>
        <v>157337.04</v>
      </c>
      <c r="Q112" s="630">
        <f>+P113/P112</f>
        <v>0</v>
      </c>
    </row>
    <row r="113" spans="1:17" s="21" customFormat="1" ht="13.5" customHeight="1" x14ac:dyDescent="0.3">
      <c r="A113" s="629"/>
      <c r="B113" s="636"/>
      <c r="C113" s="119" t="s">
        <v>97</v>
      </c>
      <c r="D113" s="48"/>
      <c r="E113" s="48"/>
      <c r="F113" s="231">
        <v>0</v>
      </c>
      <c r="G113" s="48"/>
      <c r="H113" s="48"/>
      <c r="I113" s="48"/>
      <c r="J113" s="48"/>
      <c r="K113" s="47"/>
      <c r="L113" s="47"/>
      <c r="M113" s="47"/>
      <c r="N113" s="47"/>
      <c r="O113" s="47"/>
      <c r="P113" s="236">
        <f t="shared" si="0"/>
        <v>0</v>
      </c>
      <c r="Q113" s="631"/>
    </row>
    <row r="114" spans="1:17" s="21" customFormat="1" ht="13.5" customHeight="1" x14ac:dyDescent="0.3">
      <c r="A114" s="628" t="s">
        <v>152</v>
      </c>
      <c r="B114" s="48"/>
      <c r="C114" s="134" t="s">
        <v>98</v>
      </c>
      <c r="D114" s="135"/>
      <c r="E114" s="135"/>
      <c r="F114" s="230">
        <v>3330.48</v>
      </c>
      <c r="G114" s="135"/>
      <c r="H114" s="135"/>
      <c r="I114" s="135"/>
      <c r="J114" s="135"/>
      <c r="K114" s="136"/>
      <c r="L114" s="136"/>
      <c r="M114" s="136"/>
      <c r="N114" s="136"/>
      <c r="O114" s="136"/>
      <c r="P114" s="235">
        <f t="shared" si="0"/>
        <v>3330.48</v>
      </c>
      <c r="Q114" s="630">
        <f>+P115/P114</f>
        <v>0.22759482116691887</v>
      </c>
    </row>
    <row r="115" spans="1:17" s="21" customFormat="1" ht="13.5" customHeight="1" x14ac:dyDescent="0.3">
      <c r="A115" s="629"/>
      <c r="B115" s="48" t="s">
        <v>215</v>
      </c>
      <c r="C115" s="119" t="s">
        <v>97</v>
      </c>
      <c r="D115" s="48"/>
      <c r="E115" s="48"/>
      <c r="F115" s="231">
        <v>758</v>
      </c>
      <c r="G115" s="48"/>
      <c r="H115" s="48"/>
      <c r="I115" s="48"/>
      <c r="J115" s="48"/>
      <c r="K115" s="47"/>
      <c r="L115" s="47"/>
      <c r="M115" s="47"/>
      <c r="N115" s="47"/>
      <c r="O115" s="47"/>
      <c r="P115" s="236">
        <f t="shared" si="0"/>
        <v>758</v>
      </c>
      <c r="Q115" s="631"/>
    </row>
    <row r="116" spans="1:17" s="21" customFormat="1" ht="13.5" customHeight="1" x14ac:dyDescent="0.3">
      <c r="A116" s="628" t="s">
        <v>171</v>
      </c>
      <c r="B116" s="48"/>
      <c r="C116" s="134" t="s">
        <v>98</v>
      </c>
      <c r="D116" s="135"/>
      <c r="E116" s="135"/>
      <c r="F116" s="230">
        <v>1751.11</v>
      </c>
      <c r="G116" s="135"/>
      <c r="H116" s="135"/>
      <c r="I116" s="135"/>
      <c r="J116" s="135"/>
      <c r="K116" s="136"/>
      <c r="L116" s="136"/>
      <c r="M116" s="136"/>
      <c r="N116" s="136"/>
      <c r="O116" s="136"/>
      <c r="P116" s="235">
        <f t="shared" si="0"/>
        <v>1751.11</v>
      </c>
      <c r="Q116" s="630">
        <f>+P117/P116</f>
        <v>0</v>
      </c>
    </row>
    <row r="117" spans="1:17" s="21" customFormat="1" ht="13.5" customHeight="1" x14ac:dyDescent="0.3">
      <c r="A117" s="629"/>
      <c r="B117" s="48" t="s">
        <v>215</v>
      </c>
      <c r="C117" s="119" t="s">
        <v>97</v>
      </c>
      <c r="D117" s="48"/>
      <c r="E117" s="48"/>
      <c r="F117" s="231">
        <v>0</v>
      </c>
      <c r="G117" s="48"/>
      <c r="H117" s="48"/>
      <c r="I117" s="48"/>
      <c r="J117" s="48"/>
      <c r="K117" s="47"/>
      <c r="L117" s="47"/>
      <c r="M117" s="47"/>
      <c r="N117" s="47"/>
      <c r="O117" s="47"/>
      <c r="P117" s="236">
        <f t="shared" si="0"/>
        <v>0</v>
      </c>
      <c r="Q117" s="631"/>
    </row>
    <row r="118" spans="1:17" s="21" customFormat="1" ht="13.5" customHeight="1" x14ac:dyDescent="0.3">
      <c r="A118" s="628" t="s">
        <v>209</v>
      </c>
      <c r="B118" s="48"/>
      <c r="C118" s="134" t="s">
        <v>98</v>
      </c>
      <c r="D118" s="135"/>
      <c r="E118" s="135"/>
      <c r="F118" s="230">
        <v>95455.96</v>
      </c>
      <c r="G118" s="135"/>
      <c r="H118" s="135"/>
      <c r="I118" s="135"/>
      <c r="J118" s="135"/>
      <c r="K118" s="136"/>
      <c r="L118" s="136"/>
      <c r="M118" s="136"/>
      <c r="N118" s="136"/>
      <c r="O118" s="136"/>
      <c r="P118" s="235">
        <f t="shared" si="0"/>
        <v>95455.96</v>
      </c>
      <c r="Q118" s="630">
        <f>+P119/P118</f>
        <v>0.35696084351359514</v>
      </c>
    </row>
    <row r="119" spans="1:17" s="21" customFormat="1" ht="13.5" customHeight="1" x14ac:dyDescent="0.3">
      <c r="A119" s="629"/>
      <c r="B119" s="48" t="s">
        <v>310</v>
      </c>
      <c r="C119" s="119" t="s">
        <v>97</v>
      </c>
      <c r="D119" s="48"/>
      <c r="E119" s="48"/>
      <c r="F119" s="231">
        <v>34074.04</v>
      </c>
      <c r="G119" s="48"/>
      <c r="H119" s="48"/>
      <c r="I119" s="48"/>
      <c r="J119" s="48"/>
      <c r="K119" s="47"/>
      <c r="L119" s="47"/>
      <c r="M119" s="47"/>
      <c r="N119" s="47"/>
      <c r="O119" s="47"/>
      <c r="P119" s="236">
        <f t="shared" si="0"/>
        <v>34074.04</v>
      </c>
      <c r="Q119" s="631"/>
    </row>
    <row r="120" spans="1:17" s="21" customFormat="1" ht="13.5" customHeight="1" x14ac:dyDescent="0.3">
      <c r="A120" s="628" t="s">
        <v>172</v>
      </c>
      <c r="B120" s="48"/>
      <c r="C120" s="134" t="s">
        <v>98</v>
      </c>
      <c r="D120" s="135"/>
      <c r="E120" s="135"/>
      <c r="F120" s="230">
        <v>138297.72</v>
      </c>
      <c r="G120" s="135"/>
      <c r="H120" s="135"/>
      <c r="I120" s="135"/>
      <c r="J120" s="135"/>
      <c r="K120" s="136"/>
      <c r="L120" s="136"/>
      <c r="M120" s="136"/>
      <c r="N120" s="136"/>
      <c r="O120" s="136"/>
      <c r="P120" s="235">
        <f t="shared" si="0"/>
        <v>138297.72</v>
      </c>
      <c r="Q120" s="630">
        <f>+P121/P120</f>
        <v>0.13263154302182276</v>
      </c>
    </row>
    <row r="121" spans="1:17" s="21" customFormat="1" ht="13.5" customHeight="1" x14ac:dyDescent="0.3">
      <c r="A121" s="629"/>
      <c r="B121" s="48" t="s">
        <v>219</v>
      </c>
      <c r="C121" s="119" t="s">
        <v>97</v>
      </c>
      <c r="D121" s="48"/>
      <c r="E121" s="48"/>
      <c r="F121" s="231">
        <v>18342.64</v>
      </c>
      <c r="G121" s="48"/>
      <c r="H121" s="48"/>
      <c r="I121" s="48"/>
      <c r="J121" s="48"/>
      <c r="K121" s="47"/>
      <c r="L121" s="47"/>
      <c r="M121" s="47"/>
      <c r="N121" s="47"/>
      <c r="O121" s="47"/>
      <c r="P121" s="236">
        <f t="shared" si="0"/>
        <v>18342.64</v>
      </c>
      <c r="Q121" s="631"/>
    </row>
    <row r="122" spans="1:17" s="21" customFormat="1" ht="13.5" customHeight="1" x14ac:dyDescent="0.3">
      <c r="A122" s="628" t="s">
        <v>175</v>
      </c>
      <c r="B122" s="48"/>
      <c r="C122" s="134" t="s">
        <v>98</v>
      </c>
      <c r="D122" s="135"/>
      <c r="E122" s="135"/>
      <c r="F122" s="230">
        <v>0</v>
      </c>
      <c r="G122" s="135"/>
      <c r="H122" s="135"/>
      <c r="I122" s="135"/>
      <c r="J122" s="135"/>
      <c r="K122" s="136"/>
      <c r="L122" s="136"/>
      <c r="M122" s="136"/>
      <c r="N122" s="136"/>
      <c r="O122" s="136"/>
      <c r="P122" s="235">
        <f t="shared" si="0"/>
        <v>0</v>
      </c>
      <c r="Q122" s="630" t="s">
        <v>166</v>
      </c>
    </row>
    <row r="123" spans="1:17" s="21" customFormat="1" ht="24.75" customHeight="1" x14ac:dyDescent="0.3">
      <c r="A123" s="629"/>
      <c r="B123" s="48" t="s">
        <v>219</v>
      </c>
      <c r="C123" s="119" t="s">
        <v>97</v>
      </c>
      <c r="D123" s="48"/>
      <c r="E123" s="48"/>
      <c r="F123" s="231">
        <v>284681.5</v>
      </c>
      <c r="G123" s="48"/>
      <c r="H123" s="48"/>
      <c r="I123" s="48"/>
      <c r="J123" s="48"/>
      <c r="K123" s="47"/>
      <c r="L123" s="47"/>
      <c r="M123" s="47"/>
      <c r="N123" s="47"/>
      <c r="O123" s="47"/>
      <c r="P123" s="236">
        <f t="shared" si="0"/>
        <v>284681.5</v>
      </c>
      <c r="Q123" s="631"/>
    </row>
    <row r="124" spans="1:17" s="21" customFormat="1" ht="13.5" customHeight="1" x14ac:dyDescent="0.3">
      <c r="A124" s="628" t="s">
        <v>177</v>
      </c>
      <c r="B124" s="48"/>
      <c r="C124" s="134" t="s">
        <v>98</v>
      </c>
      <c r="D124" s="135"/>
      <c r="E124" s="135"/>
      <c r="F124" s="230">
        <v>30093.84</v>
      </c>
      <c r="G124" s="135"/>
      <c r="H124" s="135"/>
      <c r="I124" s="135"/>
      <c r="J124" s="135"/>
      <c r="K124" s="136"/>
      <c r="L124" s="136"/>
      <c r="M124" s="136"/>
      <c r="N124" s="136"/>
      <c r="O124" s="136"/>
      <c r="P124" s="235">
        <f t="shared" si="0"/>
        <v>30093.84</v>
      </c>
      <c r="Q124" s="630">
        <f>+P125/P124</f>
        <v>0</v>
      </c>
    </row>
    <row r="125" spans="1:17" s="21" customFormat="1" ht="13.5" customHeight="1" x14ac:dyDescent="0.3">
      <c r="A125" s="629"/>
      <c r="B125" s="48" t="s">
        <v>219</v>
      </c>
      <c r="C125" s="119" t="s">
        <v>97</v>
      </c>
      <c r="D125" s="48"/>
      <c r="E125" s="48"/>
      <c r="F125" s="231">
        <v>0</v>
      </c>
      <c r="G125" s="48"/>
      <c r="H125" s="48"/>
      <c r="I125" s="48"/>
      <c r="J125" s="48"/>
      <c r="K125" s="47"/>
      <c r="L125" s="47"/>
      <c r="M125" s="47"/>
      <c r="N125" s="47"/>
      <c r="O125" s="47"/>
      <c r="P125" s="236">
        <f t="shared" si="0"/>
        <v>0</v>
      </c>
      <c r="Q125" s="631"/>
    </row>
    <row r="126" spans="1:17" s="21" customFormat="1" ht="13.5" customHeight="1" x14ac:dyDescent="0.3">
      <c r="A126" s="628" t="s">
        <v>178</v>
      </c>
      <c r="B126" s="48"/>
      <c r="C126" s="134" t="s">
        <v>98</v>
      </c>
      <c r="D126" s="135"/>
      <c r="E126" s="135"/>
      <c r="F126" s="230">
        <v>308244.36</v>
      </c>
      <c r="G126" s="135"/>
      <c r="H126" s="135"/>
      <c r="I126" s="135"/>
      <c r="J126" s="135"/>
      <c r="K126" s="136"/>
      <c r="L126" s="136"/>
      <c r="M126" s="136"/>
      <c r="N126" s="136"/>
      <c r="O126" s="136"/>
      <c r="P126" s="235">
        <f t="shared" si="0"/>
        <v>308244.36</v>
      </c>
      <c r="Q126" s="630">
        <f>+P127/P126</f>
        <v>5.8367134438404654E-2</v>
      </c>
    </row>
    <row r="127" spans="1:17" s="21" customFormat="1" ht="13.5" customHeight="1" x14ac:dyDescent="0.3">
      <c r="A127" s="629"/>
      <c r="B127" s="48" t="s">
        <v>219</v>
      </c>
      <c r="C127" s="119" t="s">
        <v>97</v>
      </c>
      <c r="D127" s="48"/>
      <c r="E127" s="48"/>
      <c r="F127" s="231">
        <v>17991.34</v>
      </c>
      <c r="G127" s="48"/>
      <c r="H127" s="48"/>
      <c r="I127" s="48"/>
      <c r="J127" s="48"/>
      <c r="K127" s="47"/>
      <c r="L127" s="47"/>
      <c r="M127" s="47"/>
      <c r="N127" s="47"/>
      <c r="O127" s="47"/>
      <c r="P127" s="236">
        <f t="shared" si="0"/>
        <v>17991.34</v>
      </c>
      <c r="Q127" s="631"/>
    </row>
    <row r="128" spans="1:17" s="21" customFormat="1" ht="13.5" customHeight="1" x14ac:dyDescent="0.3">
      <c r="A128" s="628" t="s">
        <v>210</v>
      </c>
      <c r="B128" s="48"/>
      <c r="C128" s="134" t="s">
        <v>98</v>
      </c>
      <c r="D128" s="135"/>
      <c r="E128" s="135"/>
      <c r="F128" s="230">
        <v>235329</v>
      </c>
      <c r="G128" s="135"/>
      <c r="H128" s="135"/>
      <c r="I128" s="135"/>
      <c r="J128" s="135"/>
      <c r="K128" s="136"/>
      <c r="L128" s="136"/>
      <c r="M128" s="136"/>
      <c r="N128" s="136"/>
      <c r="O128" s="136"/>
      <c r="P128" s="235">
        <f t="shared" si="0"/>
        <v>235329</v>
      </c>
      <c r="Q128" s="630">
        <f>+P129/P128</f>
        <v>7.1649902901894796E-2</v>
      </c>
    </row>
    <row r="129" spans="1:17" s="21" customFormat="1" ht="13.5" customHeight="1" x14ac:dyDescent="0.3">
      <c r="A129" s="629"/>
      <c r="B129" s="48" t="s">
        <v>311</v>
      </c>
      <c r="C129" s="119" t="s">
        <v>97</v>
      </c>
      <c r="D129" s="48"/>
      <c r="E129" s="48"/>
      <c r="F129" s="231">
        <v>16861.3</v>
      </c>
      <c r="G129" s="48"/>
      <c r="H129" s="48"/>
      <c r="I129" s="48"/>
      <c r="J129" s="48"/>
      <c r="K129" s="47"/>
      <c r="L129" s="47"/>
      <c r="M129" s="47"/>
      <c r="N129" s="47"/>
      <c r="O129" s="47"/>
      <c r="P129" s="236">
        <f t="shared" si="0"/>
        <v>16861.3</v>
      </c>
      <c r="Q129" s="631"/>
    </row>
    <row r="130" spans="1:17" s="21" customFormat="1" ht="29.25" customHeight="1" x14ac:dyDescent="0.3">
      <c r="A130" s="628" t="s">
        <v>181</v>
      </c>
      <c r="B130" s="48"/>
      <c r="C130" s="134" t="s">
        <v>98</v>
      </c>
      <c r="D130" s="135"/>
      <c r="E130" s="135"/>
      <c r="F130" s="230">
        <v>1368101.28</v>
      </c>
      <c r="G130" s="135"/>
      <c r="H130" s="135"/>
      <c r="I130" s="135"/>
      <c r="J130" s="135"/>
      <c r="K130" s="136"/>
      <c r="L130" s="136"/>
      <c r="M130" s="136"/>
      <c r="N130" s="136"/>
      <c r="O130" s="136"/>
      <c r="P130" s="235">
        <f t="shared" si="0"/>
        <v>1368101.28</v>
      </c>
      <c r="Q130" s="630">
        <f>+P131/P130</f>
        <v>0.20516060039063772</v>
      </c>
    </row>
    <row r="131" spans="1:17" s="21" customFormat="1" ht="29.25" customHeight="1" x14ac:dyDescent="0.3">
      <c r="A131" s="629"/>
      <c r="B131" s="48" t="s">
        <v>312</v>
      </c>
      <c r="C131" s="119" t="s">
        <v>97</v>
      </c>
      <c r="D131" s="48"/>
      <c r="E131" s="48"/>
      <c r="F131" s="231">
        <v>280680.48</v>
      </c>
      <c r="G131" s="48"/>
      <c r="H131" s="48"/>
      <c r="I131" s="48"/>
      <c r="J131" s="48"/>
      <c r="K131" s="47"/>
      <c r="L131" s="47"/>
      <c r="M131" s="47"/>
      <c r="N131" s="47"/>
      <c r="O131" s="47"/>
      <c r="P131" s="236">
        <f t="shared" si="0"/>
        <v>280680.48</v>
      </c>
      <c r="Q131" s="631"/>
    </row>
    <row r="132" spans="1:17" s="21" customFormat="1" ht="14.25" customHeight="1" x14ac:dyDescent="0.3">
      <c r="A132" s="212"/>
      <c r="B132" s="50"/>
      <c r="C132" s="131"/>
      <c r="D132" s="50"/>
      <c r="E132" s="50"/>
      <c r="F132" s="232"/>
      <c r="G132" s="50"/>
      <c r="H132" s="50"/>
      <c r="I132" s="50"/>
      <c r="J132" s="50"/>
      <c r="K132" s="132"/>
      <c r="L132" s="132"/>
      <c r="M132" s="132"/>
      <c r="N132" s="132"/>
      <c r="O132" s="132"/>
      <c r="P132" s="237"/>
      <c r="Q132" s="133"/>
    </row>
    <row r="133" spans="1:17" s="21" customFormat="1" ht="14.25" customHeight="1" x14ac:dyDescent="0.3">
      <c r="A133" s="632" t="s">
        <v>154</v>
      </c>
      <c r="B133" s="137"/>
      <c r="C133" s="138" t="s">
        <v>98</v>
      </c>
      <c r="D133" s="137"/>
      <c r="E133" s="137"/>
      <c r="F133" s="233">
        <f>+F92+F94+F96+F98+F100+F104+F106+F108+F110+F112+F114+F116+F118+F120+F122+F124+F126+F128+F130+F102</f>
        <v>67396150.870000005</v>
      </c>
      <c r="G133" s="137"/>
      <c r="H133" s="137"/>
      <c r="I133" s="137"/>
      <c r="J133" s="137"/>
      <c r="K133" s="139"/>
      <c r="L133" s="139"/>
      <c r="M133" s="139"/>
      <c r="N133" s="139"/>
      <c r="O133" s="139"/>
      <c r="P133" s="238">
        <f>SUM(D133:O133)</f>
        <v>67396150.870000005</v>
      </c>
      <c r="Q133" s="634">
        <f>+P134/P133</f>
        <v>0.24117075560223308</v>
      </c>
    </row>
    <row r="134" spans="1:17" s="21" customFormat="1" ht="14.25" customHeight="1" x14ac:dyDescent="0.3">
      <c r="A134" s="633"/>
      <c r="B134" s="140"/>
      <c r="C134" s="138" t="s">
        <v>97</v>
      </c>
      <c r="D134" s="140"/>
      <c r="E134" s="140"/>
      <c r="F134" s="234">
        <f>+F93+F95+F97+F99+F101+F105+F107+F109+F111+F113+F115+F117+F119+F121+F123+F125+F127+F129+F131+F103</f>
        <v>16253980.629999999</v>
      </c>
      <c r="G134" s="140"/>
      <c r="H134" s="140"/>
      <c r="I134" s="140"/>
      <c r="J134" s="140"/>
      <c r="K134" s="141"/>
      <c r="L134" s="141"/>
      <c r="M134" s="141"/>
      <c r="N134" s="141"/>
      <c r="O134" s="141"/>
      <c r="P134" s="239">
        <f>SUM(D134:O134)</f>
        <v>16253980.629999999</v>
      </c>
      <c r="Q134" s="635"/>
    </row>
    <row r="135" spans="1:17" s="21" customFormat="1" x14ac:dyDescent="0.3">
      <c r="A135" s="10"/>
      <c r="F135" s="210"/>
      <c r="Q135" s="14"/>
    </row>
    <row r="136" spans="1:17" s="21" customFormat="1" x14ac:dyDescent="0.3">
      <c r="A136" s="637" t="s">
        <v>95</v>
      </c>
      <c r="B136" s="638"/>
      <c r="C136" s="638"/>
      <c r="D136" s="641"/>
      <c r="E136" s="641"/>
      <c r="F136" s="641"/>
      <c r="G136" s="641"/>
      <c r="H136" s="641"/>
      <c r="I136" s="641"/>
      <c r="J136" s="641"/>
      <c r="K136" s="641"/>
      <c r="L136" s="641"/>
      <c r="M136" s="641"/>
      <c r="N136" s="641"/>
      <c r="O136" s="641"/>
      <c r="P136" s="641"/>
      <c r="Q136" s="642"/>
    </row>
    <row r="137" spans="1:17" s="21" customFormat="1" ht="68.25" customHeight="1" x14ac:dyDescent="0.3">
      <c r="A137" s="639"/>
      <c r="B137" s="640"/>
      <c r="C137" s="640"/>
      <c r="D137" s="643"/>
      <c r="E137" s="643"/>
      <c r="F137" s="643"/>
      <c r="G137" s="643"/>
      <c r="H137" s="643"/>
      <c r="I137" s="643"/>
      <c r="J137" s="643"/>
      <c r="K137" s="643"/>
      <c r="L137" s="643"/>
      <c r="M137" s="643"/>
      <c r="N137" s="643"/>
      <c r="O137" s="643"/>
      <c r="P137" s="643"/>
      <c r="Q137" s="644"/>
    </row>
    <row r="138" spans="1:17" s="21" customFormat="1" x14ac:dyDescent="0.3">
      <c r="A138" s="10"/>
      <c r="F138" s="210"/>
      <c r="Q138" s="14"/>
    </row>
    <row r="139" spans="1:17" s="21" customFormat="1" x14ac:dyDescent="0.3">
      <c r="A139" s="645" t="s">
        <v>96</v>
      </c>
      <c r="B139" s="646"/>
      <c r="C139" s="646"/>
      <c r="D139" s="646"/>
      <c r="F139" s="210"/>
      <c r="Q139" s="14"/>
    </row>
    <row r="140" spans="1:17" s="21" customFormat="1" x14ac:dyDescent="0.3">
      <c r="A140" s="10"/>
      <c r="F140" s="210"/>
      <c r="Q140" s="14"/>
    </row>
    <row r="141" spans="1:17" s="21" customFormat="1" ht="15" thickBot="1" x14ac:dyDescent="0.35">
      <c r="A141" s="120"/>
      <c r="B141" s="121"/>
      <c r="C141" s="121"/>
      <c r="D141" s="121"/>
      <c r="E141" s="121"/>
      <c r="F141" s="129"/>
      <c r="G141" s="121"/>
      <c r="H141" s="121"/>
      <c r="I141" s="121"/>
      <c r="J141" s="121"/>
      <c r="K141" s="121"/>
      <c r="L141" s="121"/>
      <c r="M141" s="121"/>
      <c r="N141" s="121"/>
      <c r="O141" s="121"/>
      <c r="P141" s="121"/>
      <c r="Q141" s="122"/>
    </row>
    <row r="147" spans="7:8" x14ac:dyDescent="0.3">
      <c r="G147" s="627"/>
      <c r="H147" s="627"/>
    </row>
    <row r="148" spans="7:8" x14ac:dyDescent="0.3">
      <c r="G148" s="627"/>
      <c r="H148" s="627"/>
    </row>
  </sheetData>
  <mergeCells count="220">
    <mergeCell ref="L54:O54"/>
    <mergeCell ref="F49:G49"/>
    <mergeCell ref="A44:B44"/>
    <mergeCell ref="A45:B45"/>
    <mergeCell ref="C46:Q46"/>
    <mergeCell ref="C38:D38"/>
    <mergeCell ref="F38:G38"/>
    <mergeCell ref="H38:I38"/>
    <mergeCell ref="J38:K38"/>
    <mergeCell ref="C45:Q45"/>
    <mergeCell ref="P53:Q53"/>
    <mergeCell ref="P77:Q77"/>
    <mergeCell ref="A55:O55"/>
    <mergeCell ref="P55:Q55"/>
    <mergeCell ref="A79:O79"/>
    <mergeCell ref="P79:Q79"/>
    <mergeCell ref="A81:O81"/>
    <mergeCell ref="A50:Q50"/>
    <mergeCell ref="C51:D51"/>
    <mergeCell ref="F51:G51"/>
    <mergeCell ref="H51:I51"/>
    <mergeCell ref="J51:K51"/>
    <mergeCell ref="L51:M51"/>
    <mergeCell ref="P81:Q81"/>
    <mergeCell ref="A62:B62"/>
    <mergeCell ref="C75:D75"/>
    <mergeCell ref="F75:G75"/>
    <mergeCell ref="H75:I75"/>
    <mergeCell ref="J75:K75"/>
    <mergeCell ref="L75:M75"/>
    <mergeCell ref="C76:D76"/>
    <mergeCell ref="F76:G76"/>
    <mergeCell ref="H76:I76"/>
    <mergeCell ref="J76:K76"/>
    <mergeCell ref="L76:M76"/>
    <mergeCell ref="A83:C84"/>
    <mergeCell ref="A86:D86"/>
    <mergeCell ref="D83:Q84"/>
    <mergeCell ref="A89:Q89"/>
    <mergeCell ref="A90:A91"/>
    <mergeCell ref="B90:B91"/>
    <mergeCell ref="C90:O90"/>
    <mergeCell ref="P90:P91"/>
    <mergeCell ref="Q90:Q91"/>
    <mergeCell ref="A100:A101"/>
    <mergeCell ref="B100:B101"/>
    <mergeCell ref="Q100:Q101"/>
    <mergeCell ref="A104:A105"/>
    <mergeCell ref="B104:B105"/>
    <mergeCell ref="Q104:Q105"/>
    <mergeCell ref="A106:A107"/>
    <mergeCell ref="B106:B107"/>
    <mergeCell ref="Q106:Q107"/>
    <mergeCell ref="Q92:Q93"/>
    <mergeCell ref="Q94:Q95"/>
    <mergeCell ref="Q96:Q97"/>
    <mergeCell ref="Q98:Q99"/>
    <mergeCell ref="A92:A93"/>
    <mergeCell ref="B92:B93"/>
    <mergeCell ref="A94:A95"/>
    <mergeCell ref="B94:B95"/>
    <mergeCell ref="A96:A97"/>
    <mergeCell ref="B96:B97"/>
    <mergeCell ref="A98:A99"/>
    <mergeCell ref="B98:B99"/>
    <mergeCell ref="A68:Q68"/>
    <mergeCell ref="A70:B70"/>
    <mergeCell ref="C70:Q70"/>
    <mergeCell ref="A71:B71"/>
    <mergeCell ref="C71:Q71"/>
    <mergeCell ref="A74:Q74"/>
    <mergeCell ref="A72:B72"/>
    <mergeCell ref="C72:Q72"/>
    <mergeCell ref="C66:D66"/>
    <mergeCell ref="F66:G66"/>
    <mergeCell ref="H66:I66"/>
    <mergeCell ref="J66:K66"/>
    <mergeCell ref="A36:Q36"/>
    <mergeCell ref="C37:D37"/>
    <mergeCell ref="L66:M66"/>
    <mergeCell ref="P67:Q67"/>
    <mergeCell ref="A61:B61"/>
    <mergeCell ref="C61:Q61"/>
    <mergeCell ref="A64:Q64"/>
    <mergeCell ref="C65:D65"/>
    <mergeCell ref="F65:G65"/>
    <mergeCell ref="H65:I65"/>
    <mergeCell ref="J65:K65"/>
    <mergeCell ref="L65:M65"/>
    <mergeCell ref="C62:Q62"/>
    <mergeCell ref="C52:D52"/>
    <mergeCell ref="F52:G52"/>
    <mergeCell ref="H52:I52"/>
    <mergeCell ref="J52:K52"/>
    <mergeCell ref="L52:M52"/>
    <mergeCell ref="F37:G37"/>
    <mergeCell ref="H37:I37"/>
    <mergeCell ref="J37:K37"/>
    <mergeCell ref="L37:M37"/>
    <mergeCell ref="A48:Q48"/>
    <mergeCell ref="C49:D49"/>
    <mergeCell ref="J13:M13"/>
    <mergeCell ref="J14:M15"/>
    <mergeCell ref="A69:Q69"/>
    <mergeCell ref="A29:Q29"/>
    <mergeCell ref="A42:Q42"/>
    <mergeCell ref="A57:Q57"/>
    <mergeCell ref="A58:Q58"/>
    <mergeCell ref="A59:Q59"/>
    <mergeCell ref="A60:B60"/>
    <mergeCell ref="C60:Q60"/>
    <mergeCell ref="A34:B34"/>
    <mergeCell ref="C34:Q34"/>
    <mergeCell ref="A46:B46"/>
    <mergeCell ref="H49:I49"/>
    <mergeCell ref="J49:K49"/>
    <mergeCell ref="L49:M49"/>
    <mergeCell ref="L38:M38"/>
    <mergeCell ref="P39:Q39"/>
    <mergeCell ref="A30:Q30"/>
    <mergeCell ref="A43:Q43"/>
    <mergeCell ref="C44:Q44"/>
    <mergeCell ref="A31:Q31"/>
    <mergeCell ref="C32:Q32"/>
    <mergeCell ref="C33:Q33"/>
    <mergeCell ref="A2:Q2"/>
    <mergeCell ref="A4:Q4"/>
    <mergeCell ref="O5:Q5"/>
    <mergeCell ref="O6:Q6"/>
    <mergeCell ref="A12:B12"/>
    <mergeCell ref="A11:Q11"/>
    <mergeCell ref="C12:Q12"/>
    <mergeCell ref="A6:C6"/>
    <mergeCell ref="A9:B9"/>
    <mergeCell ref="A8:Q8"/>
    <mergeCell ref="C9:Q9"/>
    <mergeCell ref="A5:C5"/>
    <mergeCell ref="D5:F5"/>
    <mergeCell ref="G5:J5"/>
    <mergeCell ref="K5:N5"/>
    <mergeCell ref="D6:F6"/>
    <mergeCell ref="G6:J6"/>
    <mergeCell ref="K6:N6"/>
    <mergeCell ref="A24:Q24"/>
    <mergeCell ref="A25:B25"/>
    <mergeCell ref="C25:E25"/>
    <mergeCell ref="F25:H25"/>
    <mergeCell ref="I25:K26"/>
    <mergeCell ref="L25:N25"/>
    <mergeCell ref="O25:Q25"/>
    <mergeCell ref="A26:B26"/>
    <mergeCell ref="C26:E26"/>
    <mergeCell ref="F26:H26"/>
    <mergeCell ref="L26:N26"/>
    <mergeCell ref="O26:Q26"/>
    <mergeCell ref="L19:N19"/>
    <mergeCell ref="O19:Q19"/>
    <mergeCell ref="A22:C22"/>
    <mergeCell ref="A21:C21"/>
    <mergeCell ref="D21:Q21"/>
    <mergeCell ref="D22:Q22"/>
    <mergeCell ref="O20:Q20"/>
    <mergeCell ref="L20:N20"/>
    <mergeCell ref="I20:K20"/>
    <mergeCell ref="F20:H20"/>
    <mergeCell ref="C20:E20"/>
    <mergeCell ref="A1:Q1"/>
    <mergeCell ref="A136:C137"/>
    <mergeCell ref="D136:Q137"/>
    <mergeCell ref="A139:D139"/>
    <mergeCell ref="A13:D13"/>
    <mergeCell ref="F13:G13"/>
    <mergeCell ref="H13:I13"/>
    <mergeCell ref="N13:Q13"/>
    <mergeCell ref="A14:D15"/>
    <mergeCell ref="E14:E15"/>
    <mergeCell ref="F14:G15"/>
    <mergeCell ref="H14:I15"/>
    <mergeCell ref="N14:Q15"/>
    <mergeCell ref="A16:C16"/>
    <mergeCell ref="D16:Q16"/>
    <mergeCell ref="A18:Q18"/>
    <mergeCell ref="A19:B19"/>
    <mergeCell ref="C19:E19"/>
    <mergeCell ref="F19:H19"/>
    <mergeCell ref="I19:K19"/>
    <mergeCell ref="A32:B32"/>
    <mergeCell ref="A33:B33"/>
    <mergeCell ref="A20:B20"/>
    <mergeCell ref="A108:A109"/>
    <mergeCell ref="B108:B109"/>
    <mergeCell ref="Q108:Q109"/>
    <mergeCell ref="A110:A111"/>
    <mergeCell ref="B110:B111"/>
    <mergeCell ref="Q110:Q111"/>
    <mergeCell ref="A112:A113"/>
    <mergeCell ref="B112:B113"/>
    <mergeCell ref="Q112:Q113"/>
    <mergeCell ref="A114:A115"/>
    <mergeCell ref="A116:A117"/>
    <mergeCell ref="A118:A119"/>
    <mergeCell ref="A120:A121"/>
    <mergeCell ref="A122:A123"/>
    <mergeCell ref="A124:A125"/>
    <mergeCell ref="Q114:Q115"/>
    <mergeCell ref="Q116:Q117"/>
    <mergeCell ref="Q118:Q119"/>
    <mergeCell ref="Q120:Q121"/>
    <mergeCell ref="Q122:Q123"/>
    <mergeCell ref="Q124:Q125"/>
    <mergeCell ref="G147:H147"/>
    <mergeCell ref="G148:H148"/>
    <mergeCell ref="A126:A127"/>
    <mergeCell ref="Q126:Q127"/>
    <mergeCell ref="A128:A129"/>
    <mergeCell ref="Q128:Q129"/>
    <mergeCell ref="A130:A131"/>
    <mergeCell ref="Q130:Q131"/>
    <mergeCell ref="A133:A134"/>
    <mergeCell ref="Q133:Q134"/>
  </mergeCells>
  <printOptions horizontalCentered="1"/>
  <pageMargins left="0.15748031496063" right="0.196850393700787" top="0.31496062992126" bottom="0.15748031496063" header="0.31496062992126" footer="0.15748031496063"/>
  <pageSetup scale="43" orientation="portrait" r:id="rId1"/>
  <headerFooter>
    <oddFooter>&amp;LElaboró
Nombre, Cargo y Firma&amp;CRevisó
Nombre, Cargo y Firma&amp;RAutorizó
Nombre, Cargo y Firma</oddFooter>
  </headerFooter>
  <rowBreaks count="1" manualBreakCount="1">
    <brk id="87" max="16" man="1"/>
  </rowBreaks>
  <drawing r:id="rId2"/>
  <legacyDrawingHF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800-000000000000}">
          <x14:formula1>
            <xm:f>Datos!$C$4:$C$5</xm:f>
          </x14:formula1>
          <xm:sqref>C34:Q34 C46:Q46 C62:Q62 C72:Q72</xm:sqref>
        </x14:dataValidation>
        <x14:dataValidation type="list" allowBlank="1" showInputMessage="1" showErrorMessage="1" xr:uid="{00000000-0002-0000-0800-000001000000}">
          <x14:formula1>
            <xm:f>Datos!$B$14:$B$18</xm:f>
          </x14:formula1>
          <xm:sqref>H14:I15</xm:sqref>
        </x14:dataValidation>
        <x14:dataValidation type="list" allowBlank="1" showInputMessage="1" showErrorMessage="1" xr:uid="{00000000-0002-0000-0800-000002000000}">
          <x14:formula1>
            <xm:f>Datos!$B$21:$B$23</xm:f>
          </x14:formula1>
          <xm:sqref>F26:H26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sheetPr>
  <dimension ref="A1:Q136"/>
  <sheetViews>
    <sheetView showGridLines="0" view="pageBreakPreview" topLeftCell="A102" zoomScaleNormal="100" zoomScaleSheetLayoutView="100" workbookViewId="0">
      <selection activeCell="C110" sqref="C110"/>
    </sheetView>
  </sheetViews>
  <sheetFormatPr baseColWidth="10" defaultRowHeight="14.25" x14ac:dyDescent="0.3"/>
  <cols>
    <col min="1" max="1" width="28.28515625" style="67" customWidth="1"/>
    <col min="2" max="2" width="14.85546875" style="67" customWidth="1"/>
    <col min="3" max="3" width="13.85546875" style="67" customWidth="1"/>
    <col min="4" max="4" width="13.5703125" style="67" customWidth="1"/>
    <col min="5" max="5" width="15.85546875" style="67" customWidth="1"/>
    <col min="6" max="6" width="15.140625" style="67" customWidth="1"/>
    <col min="7" max="7" width="14.5703125" style="67" customWidth="1"/>
    <col min="8" max="12" width="9.42578125" style="67" customWidth="1"/>
    <col min="13" max="13" width="11.42578125" style="67"/>
    <col min="14" max="14" width="16" style="67" customWidth="1"/>
    <col min="15" max="15" width="15.42578125" style="67" customWidth="1"/>
    <col min="16" max="16" width="17" style="67" customWidth="1"/>
    <col min="17" max="17" width="18" style="67" customWidth="1"/>
    <col min="18" max="16384" width="11.42578125" style="67"/>
  </cols>
  <sheetData>
    <row r="1" spans="1:17" ht="75" customHeight="1" thickBot="1" x14ac:dyDescent="0.35">
      <c r="A1" s="480" t="s">
        <v>145</v>
      </c>
      <c r="B1" s="481"/>
      <c r="C1" s="481"/>
      <c r="D1" s="481"/>
      <c r="E1" s="481"/>
      <c r="F1" s="481"/>
      <c r="G1" s="481"/>
      <c r="H1" s="481"/>
      <c r="I1" s="481"/>
      <c r="J1" s="481"/>
      <c r="K1" s="481"/>
      <c r="L1" s="481"/>
      <c r="M1" s="481"/>
      <c r="N1" s="481"/>
      <c r="O1" s="481"/>
      <c r="P1" s="481"/>
      <c r="Q1" s="482"/>
    </row>
    <row r="2" spans="1:17" ht="18.95" customHeight="1" x14ac:dyDescent="0.3">
      <c r="A2" s="498" t="s">
        <v>0</v>
      </c>
      <c r="B2" s="499"/>
      <c r="C2" s="499"/>
      <c r="D2" s="499"/>
      <c r="E2" s="499"/>
      <c r="F2" s="499"/>
      <c r="G2" s="499"/>
      <c r="H2" s="499"/>
      <c r="I2" s="499"/>
      <c r="J2" s="499"/>
      <c r="K2" s="499"/>
      <c r="L2" s="499"/>
      <c r="M2" s="499"/>
      <c r="N2" s="499"/>
      <c r="O2" s="499"/>
      <c r="P2" s="499"/>
      <c r="Q2" s="500"/>
    </row>
    <row r="3" spans="1:17" ht="15.75" customHeight="1" x14ac:dyDescent="0.3">
      <c r="A3" s="66"/>
      <c r="Q3" s="69"/>
    </row>
    <row r="4" spans="1:17" ht="27" customHeight="1" x14ac:dyDescent="0.3">
      <c r="A4" s="501" t="s">
        <v>1</v>
      </c>
      <c r="B4" s="484"/>
      <c r="C4" s="484"/>
      <c r="D4" s="484"/>
      <c r="E4" s="484"/>
      <c r="F4" s="484"/>
      <c r="G4" s="484"/>
      <c r="H4" s="484"/>
      <c r="I4" s="484"/>
      <c r="J4" s="484"/>
      <c r="K4" s="484"/>
      <c r="L4" s="484"/>
      <c r="M4" s="484"/>
      <c r="N4" s="484"/>
      <c r="O4" s="484"/>
      <c r="P4" s="484"/>
      <c r="Q4" s="502"/>
    </row>
    <row r="5" spans="1:17" ht="18" customHeight="1" x14ac:dyDescent="0.3">
      <c r="A5" s="761" t="s">
        <v>37</v>
      </c>
      <c r="B5" s="664"/>
      <c r="C5" s="664"/>
      <c r="D5" s="664" t="s">
        <v>113</v>
      </c>
      <c r="E5" s="664"/>
      <c r="F5" s="664"/>
      <c r="G5" s="659" t="s">
        <v>2</v>
      </c>
      <c r="H5" s="659"/>
      <c r="I5" s="659"/>
      <c r="J5" s="659"/>
      <c r="K5" s="659" t="s">
        <v>99</v>
      </c>
      <c r="L5" s="659"/>
      <c r="M5" s="659"/>
      <c r="N5" s="659"/>
      <c r="O5" s="659" t="s">
        <v>189</v>
      </c>
      <c r="P5" s="659"/>
      <c r="Q5" s="762"/>
    </row>
    <row r="6" spans="1:17" s="105" customFormat="1" ht="46.5" customHeight="1" x14ac:dyDescent="0.3">
      <c r="A6" s="669" t="str">
        <f>PROPOSITO!A6</f>
        <v>INTERAPAS</v>
      </c>
      <c r="B6" s="654"/>
      <c r="C6" s="654"/>
      <c r="D6" s="494" t="str">
        <f>PROPOSITO!D6</f>
        <v>FC25</v>
      </c>
      <c r="E6" s="494"/>
      <c r="F6" s="494"/>
      <c r="G6" s="494" t="str">
        <f>PROPOSITO!G6</f>
        <v>Comercial (facturación y cobranza)</v>
      </c>
      <c r="H6" s="494"/>
      <c r="I6" s="494"/>
      <c r="J6" s="494"/>
      <c r="K6" s="494" t="str">
        <f>PROPOSITO!K6</f>
        <v>Dirección de Comercialización</v>
      </c>
      <c r="L6" s="494"/>
      <c r="M6" s="494"/>
      <c r="N6" s="494"/>
      <c r="O6" s="504">
        <f>PROPOSITO!O6</f>
        <v>82649009.390000001</v>
      </c>
      <c r="P6" s="504"/>
      <c r="Q6" s="505"/>
    </row>
    <row r="7" spans="1:17" ht="6" customHeight="1" x14ac:dyDescent="0.3">
      <c r="A7" s="75"/>
      <c r="B7" s="205"/>
      <c r="C7" s="205"/>
      <c r="D7" s="205"/>
      <c r="E7" s="205"/>
      <c r="F7" s="206"/>
      <c r="G7" s="206"/>
      <c r="H7" s="206"/>
      <c r="I7" s="206"/>
      <c r="J7" s="206"/>
      <c r="K7" s="206"/>
      <c r="L7" s="206"/>
      <c r="Q7" s="69"/>
    </row>
    <row r="8" spans="1:17" ht="19.5" customHeight="1" x14ac:dyDescent="0.3">
      <c r="A8" s="758" t="s">
        <v>4</v>
      </c>
      <c r="B8" s="759"/>
      <c r="C8" s="759"/>
      <c r="D8" s="759"/>
      <c r="E8" s="759"/>
      <c r="F8" s="759"/>
      <c r="G8" s="759"/>
      <c r="H8" s="759"/>
      <c r="I8" s="759"/>
      <c r="J8" s="759"/>
      <c r="K8" s="759"/>
      <c r="L8" s="759"/>
      <c r="M8" s="759"/>
      <c r="N8" s="759"/>
      <c r="O8" s="759"/>
      <c r="P8" s="759"/>
      <c r="Q8" s="760"/>
    </row>
    <row r="9" spans="1:17" ht="40.5" customHeight="1" x14ac:dyDescent="0.3">
      <c r="A9" s="598" t="s">
        <v>62</v>
      </c>
      <c r="B9" s="599"/>
      <c r="C9" s="756" t="str">
        <f>MIR!A65</f>
        <v>Evalúa el número de tomas a las que se les hace diagnóstico para detectar fallas, fugas o algún daño interno.</v>
      </c>
      <c r="D9" s="756"/>
      <c r="E9" s="756"/>
      <c r="F9" s="756"/>
      <c r="G9" s="756"/>
      <c r="H9" s="756"/>
      <c r="I9" s="756"/>
      <c r="J9" s="756"/>
      <c r="K9" s="756"/>
      <c r="L9" s="756"/>
      <c r="M9" s="756"/>
      <c r="N9" s="756"/>
      <c r="O9" s="756"/>
      <c r="P9" s="756"/>
      <c r="Q9" s="757"/>
    </row>
    <row r="10" spans="1:17" x14ac:dyDescent="0.3">
      <c r="A10" s="66"/>
      <c r="Q10" s="69"/>
    </row>
    <row r="11" spans="1:17" x14ac:dyDescent="0.3">
      <c r="A11" s="272" t="s">
        <v>5</v>
      </c>
      <c r="B11" s="273"/>
      <c r="C11" s="273"/>
      <c r="D11" s="273"/>
      <c r="E11" s="273"/>
      <c r="F11" s="273"/>
      <c r="G11" s="273"/>
      <c r="H11" s="273"/>
      <c r="I11" s="273"/>
      <c r="J11" s="273"/>
      <c r="K11" s="273"/>
      <c r="L11" s="273"/>
      <c r="M11" s="273"/>
      <c r="N11" s="273"/>
      <c r="O11" s="273"/>
      <c r="P11" s="273"/>
      <c r="Q11" s="274"/>
    </row>
    <row r="12" spans="1:17" ht="17.25" customHeight="1" x14ac:dyDescent="0.3">
      <c r="A12" s="667" t="s">
        <v>144</v>
      </c>
      <c r="B12" s="668"/>
      <c r="C12" s="474" t="str">
        <f>MIR!F65</f>
        <v>9. Número de diagnósticos para detectar fallas por cada mil tomas</v>
      </c>
      <c r="D12" s="474"/>
      <c r="E12" s="474"/>
      <c r="F12" s="474"/>
      <c r="G12" s="474"/>
      <c r="H12" s="474"/>
      <c r="I12" s="474"/>
      <c r="J12" s="474"/>
      <c r="K12" s="474"/>
      <c r="L12" s="474"/>
      <c r="M12" s="474"/>
      <c r="N12" s="474"/>
      <c r="O12" s="474"/>
      <c r="P12" s="474"/>
      <c r="Q12" s="475"/>
    </row>
    <row r="13" spans="1:17" ht="27" customHeight="1" x14ac:dyDescent="0.3">
      <c r="A13" s="647" t="s">
        <v>120</v>
      </c>
      <c r="B13" s="648"/>
      <c r="C13" s="648"/>
      <c r="D13" s="648"/>
      <c r="E13" s="109" t="s">
        <v>82</v>
      </c>
      <c r="F13" s="648" t="s">
        <v>7</v>
      </c>
      <c r="G13" s="648"/>
      <c r="H13" s="648" t="s">
        <v>103</v>
      </c>
      <c r="I13" s="648"/>
      <c r="J13" s="675" t="s">
        <v>104</v>
      </c>
      <c r="K13" s="676"/>
      <c r="L13" s="676"/>
      <c r="M13" s="677"/>
      <c r="N13" s="648" t="s">
        <v>115</v>
      </c>
      <c r="O13" s="648"/>
      <c r="P13" s="648"/>
      <c r="Q13" s="649"/>
    </row>
    <row r="14" spans="1:17" ht="44.25" customHeight="1" x14ac:dyDescent="0.3">
      <c r="A14" s="605" t="s">
        <v>296</v>
      </c>
      <c r="B14" s="564"/>
      <c r="C14" s="564"/>
      <c r="D14" s="564"/>
      <c r="E14" s="579" t="str">
        <f>MIR!A70</f>
        <v>Gestión</v>
      </c>
      <c r="F14" s="579" t="str">
        <f>MIR!D70</f>
        <v>Calidad</v>
      </c>
      <c r="G14" s="579"/>
      <c r="H14" s="579" t="s">
        <v>52</v>
      </c>
      <c r="I14" s="579"/>
      <c r="J14" s="678" t="s">
        <v>126</v>
      </c>
      <c r="K14" s="679"/>
      <c r="L14" s="679"/>
      <c r="M14" s="680"/>
      <c r="N14" s="564"/>
      <c r="O14" s="564"/>
      <c r="P14" s="564"/>
      <c r="Q14" s="566"/>
    </row>
    <row r="15" spans="1:17" ht="44.25" customHeight="1" x14ac:dyDescent="0.3">
      <c r="A15" s="605"/>
      <c r="B15" s="564"/>
      <c r="C15" s="564"/>
      <c r="D15" s="564"/>
      <c r="E15" s="579"/>
      <c r="F15" s="579"/>
      <c r="G15" s="579"/>
      <c r="H15" s="579"/>
      <c r="I15" s="579"/>
      <c r="J15" s="681"/>
      <c r="K15" s="682"/>
      <c r="L15" s="682"/>
      <c r="M15" s="683"/>
      <c r="N15" s="564"/>
      <c r="O15" s="564"/>
      <c r="P15" s="564"/>
      <c r="Q15" s="566"/>
    </row>
    <row r="16" spans="1:17" ht="21.75" customHeight="1" x14ac:dyDescent="0.3">
      <c r="A16" s="650" t="s">
        <v>8</v>
      </c>
      <c r="B16" s="651"/>
      <c r="C16" s="651"/>
      <c r="D16" s="602" t="s">
        <v>123</v>
      </c>
      <c r="E16" s="602"/>
      <c r="F16" s="602"/>
      <c r="G16" s="602"/>
      <c r="H16" s="602"/>
      <c r="I16" s="602"/>
      <c r="J16" s="602"/>
      <c r="K16" s="602"/>
      <c r="L16" s="602"/>
      <c r="M16" s="602"/>
      <c r="N16" s="602"/>
      <c r="O16" s="602"/>
      <c r="P16" s="602"/>
      <c r="Q16" s="603"/>
    </row>
    <row r="17" spans="1:17" ht="12.75" customHeight="1" x14ac:dyDescent="0.3">
      <c r="A17" s="66"/>
      <c r="Q17" s="69"/>
    </row>
    <row r="18" spans="1:17" x14ac:dyDescent="0.3">
      <c r="A18" s="272" t="s">
        <v>9</v>
      </c>
      <c r="B18" s="273"/>
      <c r="C18" s="273"/>
      <c r="D18" s="273"/>
      <c r="E18" s="273"/>
      <c r="F18" s="273"/>
      <c r="G18" s="273"/>
      <c r="H18" s="273"/>
      <c r="I18" s="273"/>
      <c r="J18" s="273"/>
      <c r="K18" s="273"/>
      <c r="L18" s="273"/>
      <c r="M18" s="273"/>
      <c r="N18" s="273"/>
      <c r="O18" s="273"/>
      <c r="P18" s="273"/>
      <c r="Q18" s="274"/>
    </row>
    <row r="19" spans="1:17" x14ac:dyDescent="0.3">
      <c r="A19" s="647" t="s">
        <v>10</v>
      </c>
      <c r="B19" s="648"/>
      <c r="C19" s="648" t="s">
        <v>11</v>
      </c>
      <c r="D19" s="648"/>
      <c r="E19" s="648"/>
      <c r="F19" s="648" t="s">
        <v>12</v>
      </c>
      <c r="G19" s="648"/>
      <c r="H19" s="648"/>
      <c r="I19" s="648" t="s">
        <v>13</v>
      </c>
      <c r="J19" s="648"/>
      <c r="K19" s="648"/>
      <c r="L19" s="648" t="s">
        <v>14</v>
      </c>
      <c r="M19" s="648"/>
      <c r="N19" s="648"/>
      <c r="O19" s="648" t="s">
        <v>15</v>
      </c>
      <c r="P19" s="648"/>
      <c r="Q19" s="649"/>
    </row>
    <row r="20" spans="1:17" s="77" customFormat="1" ht="25.5" customHeight="1" x14ac:dyDescent="0.25">
      <c r="A20" s="508" t="s">
        <v>138</v>
      </c>
      <c r="B20" s="454"/>
      <c r="C20" s="454" t="s">
        <v>138</v>
      </c>
      <c r="D20" s="454"/>
      <c r="E20" s="454"/>
      <c r="F20" s="454" t="s">
        <v>138</v>
      </c>
      <c r="G20" s="454"/>
      <c r="H20" s="454"/>
      <c r="I20" s="454" t="s">
        <v>138</v>
      </c>
      <c r="J20" s="454"/>
      <c r="K20" s="454"/>
      <c r="L20" s="455" t="s">
        <v>138</v>
      </c>
      <c r="M20" s="455"/>
      <c r="N20" s="455"/>
      <c r="O20" s="456" t="s">
        <v>138</v>
      </c>
      <c r="P20" s="456"/>
      <c r="Q20" s="457"/>
    </row>
    <row r="21" spans="1:17" ht="22.5" customHeight="1" x14ac:dyDescent="0.3">
      <c r="A21" s="470" t="s">
        <v>16</v>
      </c>
      <c r="B21" s="471"/>
      <c r="C21" s="471"/>
      <c r="D21" s="652" t="str">
        <f>MIR!J65</f>
        <v>Dirección de Operación y Mantenimiento</v>
      </c>
      <c r="E21" s="652"/>
      <c r="F21" s="652"/>
      <c r="G21" s="652"/>
      <c r="H21" s="652"/>
      <c r="I21" s="652"/>
      <c r="J21" s="652"/>
      <c r="K21" s="652"/>
      <c r="L21" s="652"/>
      <c r="M21" s="652"/>
      <c r="N21" s="652"/>
      <c r="O21" s="652"/>
      <c r="P21" s="652"/>
      <c r="Q21" s="653"/>
    </row>
    <row r="22" spans="1:17" ht="22.5" customHeight="1" x14ac:dyDescent="0.3">
      <c r="A22" s="472" t="s">
        <v>105</v>
      </c>
      <c r="B22" s="473"/>
      <c r="C22" s="473"/>
      <c r="D22" s="654" t="str">
        <f>MIR!N65</f>
        <v>A mayor número de diagnósticos ejecutados y tomas rehabilitadas para su puesta en marcha y óptimo f, mayor número de clientes satisfechos.</v>
      </c>
      <c r="E22" s="654"/>
      <c r="F22" s="654"/>
      <c r="G22" s="654"/>
      <c r="H22" s="654"/>
      <c r="I22" s="654"/>
      <c r="J22" s="654"/>
      <c r="K22" s="654"/>
      <c r="L22" s="654"/>
      <c r="M22" s="654"/>
      <c r="N22" s="654"/>
      <c r="O22" s="654"/>
      <c r="P22" s="654"/>
      <c r="Q22" s="655"/>
    </row>
    <row r="23" spans="1:17" x14ac:dyDescent="0.3">
      <c r="A23" s="76"/>
      <c r="Q23" s="69"/>
    </row>
    <row r="24" spans="1:17" x14ac:dyDescent="0.3">
      <c r="A24" s="272" t="s">
        <v>17</v>
      </c>
      <c r="B24" s="273"/>
      <c r="C24" s="273"/>
      <c r="D24" s="273"/>
      <c r="E24" s="273"/>
      <c r="F24" s="273"/>
      <c r="G24" s="273"/>
      <c r="H24" s="273"/>
      <c r="I24" s="273"/>
      <c r="J24" s="273"/>
      <c r="K24" s="273"/>
      <c r="L24" s="273"/>
      <c r="M24" s="273"/>
      <c r="N24" s="273"/>
      <c r="O24" s="273"/>
      <c r="P24" s="273"/>
      <c r="Q24" s="274"/>
    </row>
    <row r="25" spans="1:17" s="77" customFormat="1" ht="55.5" customHeight="1" x14ac:dyDescent="0.25">
      <c r="A25" s="647" t="s">
        <v>106</v>
      </c>
      <c r="B25" s="648"/>
      <c r="C25" s="648" t="s">
        <v>107</v>
      </c>
      <c r="D25" s="648"/>
      <c r="E25" s="648"/>
      <c r="F25" s="648" t="s">
        <v>108</v>
      </c>
      <c r="G25" s="648"/>
      <c r="H25" s="648"/>
      <c r="I25" s="648" t="s">
        <v>140</v>
      </c>
      <c r="J25" s="648"/>
      <c r="K25" s="648"/>
      <c r="L25" s="659" t="s">
        <v>18</v>
      </c>
      <c r="M25" s="659"/>
      <c r="N25" s="659"/>
      <c r="O25" s="660" t="str">
        <f>MIR!J70</f>
        <v>Al cierre del ejercicio 2024, se ejecutaron 4,607 diagnósticos, es decir 11 diagnósticos por cada mil tomas.</v>
      </c>
      <c r="P25" s="660"/>
      <c r="Q25" s="661"/>
    </row>
    <row r="26" spans="1:17" s="77" customFormat="1" ht="47.25" customHeight="1" x14ac:dyDescent="0.25">
      <c r="A26" s="662" t="str">
        <f>MIR!N70</f>
        <v>Aumentar al menos en un 10 % los diagnósticos ejecutados, para rehabilitar más tomas y que puedan quedar en funcionamiento correcto.</v>
      </c>
      <c r="B26" s="660"/>
      <c r="C26" s="663" t="s">
        <v>142</v>
      </c>
      <c r="D26" s="579"/>
      <c r="E26" s="579"/>
      <c r="F26" s="579" t="s">
        <v>58</v>
      </c>
      <c r="G26" s="579"/>
      <c r="H26" s="579"/>
      <c r="I26" s="648"/>
      <c r="J26" s="648"/>
      <c r="K26" s="648"/>
      <c r="L26" s="664" t="s">
        <v>19</v>
      </c>
      <c r="M26" s="664"/>
      <c r="N26" s="664"/>
      <c r="O26" s="579">
        <v>2024</v>
      </c>
      <c r="P26" s="579"/>
      <c r="Q26" s="611"/>
    </row>
    <row r="27" spans="1:17" ht="5.25" customHeight="1" x14ac:dyDescent="0.3">
      <c r="A27" s="51"/>
      <c r="B27" s="203"/>
      <c r="C27" s="203"/>
      <c r="D27" s="203"/>
      <c r="E27" s="203"/>
      <c r="F27" s="203"/>
      <c r="G27" s="203"/>
      <c r="H27" s="203"/>
      <c r="I27" s="203"/>
      <c r="J27" s="203"/>
      <c r="K27" s="203"/>
      <c r="L27" s="203"/>
      <c r="M27" s="203"/>
      <c r="N27" s="203"/>
      <c r="O27" s="203"/>
      <c r="P27" s="203"/>
      <c r="Q27" s="52"/>
    </row>
    <row r="28" spans="1:17" x14ac:dyDescent="0.3">
      <c r="A28" s="66"/>
      <c r="O28" s="203"/>
      <c r="P28" s="203"/>
      <c r="Q28" s="52"/>
    </row>
    <row r="29" spans="1:17" x14ac:dyDescent="0.3">
      <c r="A29" s="272" t="s">
        <v>84</v>
      </c>
      <c r="B29" s="273"/>
      <c r="C29" s="273"/>
      <c r="D29" s="273"/>
      <c r="E29" s="273"/>
      <c r="F29" s="273"/>
      <c r="G29" s="273"/>
      <c r="H29" s="273"/>
      <c r="I29" s="273"/>
      <c r="J29" s="273"/>
      <c r="K29" s="273"/>
      <c r="L29" s="273"/>
      <c r="M29" s="273"/>
      <c r="N29" s="273"/>
      <c r="O29" s="273"/>
      <c r="P29" s="273"/>
      <c r="Q29" s="274"/>
    </row>
    <row r="30" spans="1:17" x14ac:dyDescent="0.3">
      <c r="A30" s="580" t="s">
        <v>33</v>
      </c>
      <c r="B30" s="581"/>
      <c r="C30" s="581"/>
      <c r="D30" s="581"/>
      <c r="E30" s="581"/>
      <c r="F30" s="581"/>
      <c r="G30" s="581"/>
      <c r="H30" s="581"/>
      <c r="I30" s="581"/>
      <c r="J30" s="581"/>
      <c r="K30" s="581"/>
      <c r="L30" s="581"/>
      <c r="M30" s="581"/>
      <c r="N30" s="581"/>
      <c r="O30" s="581"/>
      <c r="P30" s="581"/>
      <c r="Q30" s="582"/>
    </row>
    <row r="31" spans="1:17" x14ac:dyDescent="0.3">
      <c r="A31" s="749" t="s">
        <v>34</v>
      </c>
      <c r="B31" s="750"/>
      <c r="C31" s="750"/>
      <c r="D31" s="750"/>
      <c r="E31" s="750"/>
      <c r="F31" s="750"/>
      <c r="G31" s="750"/>
      <c r="H31" s="750"/>
      <c r="I31" s="750"/>
      <c r="J31" s="750"/>
      <c r="K31" s="750"/>
      <c r="L31" s="750"/>
      <c r="M31" s="750"/>
      <c r="N31" s="750"/>
      <c r="O31" s="750"/>
      <c r="P31" s="750"/>
      <c r="Q31" s="751"/>
    </row>
    <row r="32" spans="1:17" ht="30" customHeight="1" x14ac:dyDescent="0.3">
      <c r="A32" s="470" t="s">
        <v>89</v>
      </c>
      <c r="B32" s="471"/>
      <c r="C32" s="474" t="s">
        <v>297</v>
      </c>
      <c r="D32" s="474"/>
      <c r="E32" s="474"/>
      <c r="F32" s="474"/>
      <c r="G32" s="474"/>
      <c r="H32" s="474"/>
      <c r="I32" s="474"/>
      <c r="J32" s="474"/>
      <c r="K32" s="474"/>
      <c r="L32" s="474"/>
      <c r="M32" s="474"/>
      <c r="N32" s="474"/>
      <c r="O32" s="474"/>
      <c r="P32" s="474"/>
      <c r="Q32" s="475"/>
    </row>
    <row r="33" spans="1:17" s="77" customFormat="1" ht="30" customHeight="1" x14ac:dyDescent="0.25">
      <c r="A33" s="470" t="s">
        <v>90</v>
      </c>
      <c r="B33" s="471"/>
      <c r="C33" s="474" t="s">
        <v>298</v>
      </c>
      <c r="D33" s="474"/>
      <c r="E33" s="474"/>
      <c r="F33" s="474"/>
      <c r="G33" s="474"/>
      <c r="H33" s="474"/>
      <c r="I33" s="474"/>
      <c r="J33" s="474"/>
      <c r="K33" s="474"/>
      <c r="L33" s="474"/>
      <c r="M33" s="474"/>
      <c r="N33" s="474"/>
      <c r="O33" s="474"/>
      <c r="P33" s="474"/>
      <c r="Q33" s="475"/>
    </row>
    <row r="34" spans="1:17" s="77" customFormat="1" ht="30" customHeight="1" x14ac:dyDescent="0.25">
      <c r="A34" s="472" t="s">
        <v>91</v>
      </c>
      <c r="B34" s="473"/>
      <c r="C34" s="654" t="s">
        <v>94</v>
      </c>
      <c r="D34" s="654"/>
      <c r="E34" s="654"/>
      <c r="F34" s="654"/>
      <c r="G34" s="654"/>
      <c r="H34" s="654"/>
      <c r="I34" s="654"/>
      <c r="J34" s="654"/>
      <c r="K34" s="654"/>
      <c r="L34" s="654"/>
      <c r="M34" s="654"/>
      <c r="N34" s="654"/>
      <c r="O34" s="654"/>
      <c r="P34" s="654"/>
      <c r="Q34" s="655"/>
    </row>
    <row r="35" spans="1:17" x14ac:dyDescent="0.3">
      <c r="A35" s="66"/>
      <c r="Q35" s="69"/>
    </row>
    <row r="36" spans="1:17" x14ac:dyDescent="0.3">
      <c r="A36" s="476" t="s">
        <v>85</v>
      </c>
      <c r="B36" s="477"/>
      <c r="C36" s="477"/>
      <c r="D36" s="477"/>
      <c r="E36" s="477"/>
      <c r="F36" s="477"/>
      <c r="G36" s="477"/>
      <c r="H36" s="477"/>
      <c r="I36" s="477"/>
      <c r="J36" s="477"/>
      <c r="K36" s="477"/>
      <c r="L36" s="477"/>
      <c r="M36" s="477"/>
      <c r="N36" s="477"/>
      <c r="O36" s="477"/>
      <c r="P36" s="477"/>
      <c r="Q36" s="478"/>
    </row>
    <row r="37" spans="1:17" x14ac:dyDescent="0.3">
      <c r="A37" s="58" t="s">
        <v>20</v>
      </c>
      <c r="B37" s="59" t="s">
        <v>21</v>
      </c>
      <c r="C37" s="479" t="s">
        <v>22</v>
      </c>
      <c r="D37" s="479"/>
      <c r="E37" s="59" t="s">
        <v>23</v>
      </c>
      <c r="F37" s="479" t="s">
        <v>24</v>
      </c>
      <c r="G37" s="479"/>
      <c r="H37" s="479" t="s">
        <v>25</v>
      </c>
      <c r="I37" s="479"/>
      <c r="J37" s="479" t="s">
        <v>26</v>
      </c>
      <c r="K37" s="479"/>
      <c r="L37" s="479" t="s">
        <v>27</v>
      </c>
      <c r="M37" s="479"/>
      <c r="N37" s="59" t="s">
        <v>28</v>
      </c>
      <c r="O37" s="59" t="s">
        <v>29</v>
      </c>
      <c r="P37" s="59" t="s">
        <v>30</v>
      </c>
      <c r="Q37" s="60" t="s">
        <v>31</v>
      </c>
    </row>
    <row r="38" spans="1:17" x14ac:dyDescent="0.3">
      <c r="A38" s="142">
        <v>225</v>
      </c>
      <c r="B38" s="72">
        <v>348</v>
      </c>
      <c r="C38" s="579">
        <v>395</v>
      </c>
      <c r="D38" s="579"/>
      <c r="E38" s="72">
        <v>339</v>
      </c>
      <c r="F38" s="579">
        <v>419</v>
      </c>
      <c r="G38" s="579"/>
      <c r="H38" s="579">
        <v>415</v>
      </c>
      <c r="I38" s="579"/>
      <c r="J38" s="579">
        <v>389</v>
      </c>
      <c r="K38" s="579"/>
      <c r="L38" s="579">
        <v>429</v>
      </c>
      <c r="M38" s="579"/>
      <c r="N38" s="73">
        <v>460</v>
      </c>
      <c r="O38" s="73">
        <v>383</v>
      </c>
      <c r="P38" s="73">
        <v>390</v>
      </c>
      <c r="Q38" s="107">
        <v>415</v>
      </c>
    </row>
    <row r="39" spans="1:17" x14ac:dyDescent="0.3">
      <c r="A39" s="66"/>
      <c r="O39" s="202" t="s">
        <v>32</v>
      </c>
      <c r="P39" s="747">
        <f>+A38+B38+C38+E38+F38+H38+J38+L38+N38+O38+P38+Q38</f>
        <v>4607</v>
      </c>
      <c r="Q39" s="568"/>
    </row>
    <row r="40" spans="1:17" x14ac:dyDescent="0.3">
      <c r="A40" s="66"/>
      <c r="J40" s="202"/>
      <c r="Q40" s="69"/>
    </row>
    <row r="41" spans="1:17" ht="12" customHeight="1" x14ac:dyDescent="0.3">
      <c r="A41" s="66"/>
      <c r="J41" s="202"/>
      <c r="Q41" s="69"/>
    </row>
    <row r="42" spans="1:17" hidden="1" x14ac:dyDescent="0.3">
      <c r="A42" s="617"/>
      <c r="B42" s="618"/>
      <c r="C42" s="618"/>
      <c r="D42" s="618"/>
      <c r="E42" s="618"/>
      <c r="F42" s="618"/>
      <c r="G42" s="618"/>
      <c r="H42" s="618"/>
      <c r="I42" s="618"/>
      <c r="J42" s="618"/>
      <c r="K42" s="618"/>
      <c r="L42" s="618"/>
      <c r="M42" s="618"/>
      <c r="N42" s="618"/>
      <c r="O42" s="618"/>
      <c r="P42" s="618"/>
      <c r="Q42" s="619"/>
    </row>
    <row r="43" spans="1:17" x14ac:dyDescent="0.3">
      <c r="A43" s="272" t="s">
        <v>36</v>
      </c>
      <c r="B43" s="273"/>
      <c r="C43" s="273"/>
      <c r="D43" s="273"/>
      <c r="E43" s="273"/>
      <c r="F43" s="273"/>
      <c r="G43" s="273"/>
      <c r="H43" s="273"/>
      <c r="I43" s="273"/>
      <c r="J43" s="273"/>
      <c r="K43" s="273"/>
      <c r="L43" s="273"/>
      <c r="M43" s="273"/>
      <c r="N43" s="273"/>
      <c r="O43" s="273"/>
      <c r="P43" s="273"/>
      <c r="Q43" s="274"/>
    </row>
    <row r="44" spans="1:17" x14ac:dyDescent="0.3">
      <c r="A44" s="470" t="s">
        <v>35</v>
      </c>
      <c r="B44" s="471"/>
      <c r="C44" s="474" t="s">
        <v>299</v>
      </c>
      <c r="D44" s="474"/>
      <c r="E44" s="474"/>
      <c r="F44" s="474"/>
      <c r="G44" s="474"/>
      <c r="H44" s="474"/>
      <c r="I44" s="474"/>
      <c r="J44" s="474"/>
      <c r="K44" s="474"/>
      <c r="L44" s="474"/>
      <c r="M44" s="474"/>
      <c r="N44" s="474"/>
      <c r="O44" s="474"/>
      <c r="P44" s="474"/>
      <c r="Q44" s="475"/>
    </row>
    <row r="45" spans="1:17" x14ac:dyDescent="0.3">
      <c r="A45" s="470" t="s">
        <v>59</v>
      </c>
      <c r="B45" s="471"/>
      <c r="C45" s="474" t="s">
        <v>300</v>
      </c>
      <c r="D45" s="474"/>
      <c r="E45" s="474"/>
      <c r="F45" s="474"/>
      <c r="G45" s="474"/>
      <c r="H45" s="474"/>
      <c r="I45" s="474"/>
      <c r="J45" s="474"/>
      <c r="K45" s="474"/>
      <c r="L45" s="474"/>
      <c r="M45" s="474"/>
      <c r="N45" s="474"/>
      <c r="O45" s="474"/>
      <c r="P45" s="474"/>
      <c r="Q45" s="475"/>
    </row>
    <row r="46" spans="1:17" x14ac:dyDescent="0.3">
      <c r="A46" s="472" t="s">
        <v>91</v>
      </c>
      <c r="B46" s="473"/>
      <c r="C46" s="654" t="s">
        <v>94</v>
      </c>
      <c r="D46" s="654"/>
      <c r="E46" s="654"/>
      <c r="F46" s="654"/>
      <c r="G46" s="654"/>
      <c r="H46" s="654"/>
      <c r="I46" s="654"/>
      <c r="J46" s="654"/>
      <c r="K46" s="654"/>
      <c r="L46" s="654"/>
      <c r="M46" s="654"/>
      <c r="N46" s="654"/>
      <c r="O46" s="654"/>
      <c r="P46" s="654"/>
      <c r="Q46" s="655"/>
    </row>
    <row r="47" spans="1:17" x14ac:dyDescent="0.3">
      <c r="A47" s="66"/>
      <c r="Q47" s="69"/>
    </row>
    <row r="48" spans="1:17" ht="1.5" customHeight="1" x14ac:dyDescent="0.3">
      <c r="A48" s="539" t="s">
        <v>85</v>
      </c>
      <c r="B48" s="540"/>
      <c r="C48" s="540"/>
      <c r="D48" s="540"/>
      <c r="E48" s="540"/>
      <c r="F48" s="540"/>
      <c r="G48" s="540"/>
      <c r="H48" s="540"/>
      <c r="I48" s="540"/>
      <c r="J48" s="540"/>
      <c r="K48" s="540"/>
      <c r="L48" s="540"/>
      <c r="M48" s="540"/>
      <c r="N48" s="540"/>
      <c r="O48" s="540"/>
      <c r="P48" s="540"/>
      <c r="Q48" s="541"/>
    </row>
    <row r="49" spans="1:17" hidden="1" x14ac:dyDescent="0.3">
      <c r="A49" s="123" t="s">
        <v>20</v>
      </c>
      <c r="B49" s="213" t="s">
        <v>21</v>
      </c>
      <c r="C49" s="755" t="s">
        <v>22</v>
      </c>
      <c r="D49" s="755"/>
      <c r="E49" s="213" t="s">
        <v>23</v>
      </c>
      <c r="F49" s="755" t="s">
        <v>24</v>
      </c>
      <c r="G49" s="755"/>
      <c r="H49" s="755" t="s">
        <v>25</v>
      </c>
      <c r="I49" s="755"/>
      <c r="J49" s="755" t="s">
        <v>26</v>
      </c>
      <c r="K49" s="755"/>
      <c r="L49" s="755" t="s">
        <v>27</v>
      </c>
      <c r="M49" s="755"/>
      <c r="N49" s="213" t="s">
        <v>28</v>
      </c>
      <c r="O49" s="213" t="s">
        <v>29</v>
      </c>
      <c r="P49" s="213" t="s">
        <v>30</v>
      </c>
      <c r="Q49" s="124" t="s">
        <v>31</v>
      </c>
    </row>
    <row r="50" spans="1:17" x14ac:dyDescent="0.3">
      <c r="A50" s="476" t="s">
        <v>85</v>
      </c>
      <c r="B50" s="477"/>
      <c r="C50" s="477"/>
      <c r="D50" s="477"/>
      <c r="E50" s="477"/>
      <c r="F50" s="477"/>
      <c r="G50" s="477"/>
      <c r="H50" s="477"/>
      <c r="I50" s="477"/>
      <c r="J50" s="477"/>
      <c r="K50" s="477"/>
      <c r="L50" s="477"/>
      <c r="M50" s="477"/>
      <c r="N50" s="477"/>
      <c r="O50" s="477"/>
      <c r="P50" s="477"/>
      <c r="Q50" s="478"/>
    </row>
    <row r="51" spans="1:17" x14ac:dyDescent="0.3">
      <c r="A51" s="58" t="s">
        <v>20</v>
      </c>
      <c r="B51" s="59" t="s">
        <v>21</v>
      </c>
      <c r="C51" s="479" t="s">
        <v>22</v>
      </c>
      <c r="D51" s="479"/>
      <c r="E51" s="59" t="s">
        <v>23</v>
      </c>
      <c r="F51" s="479" t="s">
        <v>24</v>
      </c>
      <c r="G51" s="479"/>
      <c r="H51" s="479" t="s">
        <v>25</v>
      </c>
      <c r="I51" s="479"/>
      <c r="J51" s="479" t="s">
        <v>26</v>
      </c>
      <c r="K51" s="479"/>
      <c r="L51" s="479" t="s">
        <v>27</v>
      </c>
      <c r="M51" s="479"/>
      <c r="N51" s="59" t="s">
        <v>28</v>
      </c>
      <c r="O51" s="59" t="s">
        <v>29</v>
      </c>
      <c r="P51" s="59" t="s">
        <v>30</v>
      </c>
      <c r="Q51" s="60" t="s">
        <v>31</v>
      </c>
    </row>
    <row r="52" spans="1:17" x14ac:dyDescent="0.3">
      <c r="A52" s="143"/>
      <c r="B52" s="70"/>
      <c r="C52" s="575"/>
      <c r="D52" s="575"/>
      <c r="E52" s="70"/>
      <c r="F52" s="575"/>
      <c r="G52" s="575"/>
      <c r="H52" s="575"/>
      <c r="I52" s="575"/>
      <c r="J52" s="575"/>
      <c r="K52" s="575"/>
      <c r="L52" s="575"/>
      <c r="M52" s="575"/>
      <c r="N52" s="55"/>
      <c r="O52" s="55"/>
      <c r="P52" s="55"/>
      <c r="Q52" s="229">
        <v>405692</v>
      </c>
    </row>
    <row r="53" spans="1:17" ht="15.75" customHeight="1" x14ac:dyDescent="0.3">
      <c r="A53" s="66"/>
      <c r="I53" s="754" t="s">
        <v>301</v>
      </c>
      <c r="J53" s="754"/>
      <c r="K53" s="754"/>
      <c r="L53" s="754"/>
      <c r="M53" s="754"/>
      <c r="N53" s="754"/>
      <c r="O53" s="754"/>
      <c r="P53" s="752">
        <f>+(P39*1000)/Q52</f>
        <v>11.35590546522978</v>
      </c>
      <c r="Q53" s="753"/>
    </row>
    <row r="54" spans="1:17" ht="17.25" customHeight="1" x14ac:dyDescent="0.3">
      <c r="A54" s="733" t="s">
        <v>87</v>
      </c>
      <c r="B54" s="734"/>
      <c r="C54" s="734"/>
      <c r="D54" s="734"/>
      <c r="E54" s="734"/>
      <c r="F54" s="734"/>
      <c r="G54" s="734"/>
      <c r="H54" s="734"/>
      <c r="I54" s="734"/>
      <c r="J54" s="734"/>
      <c r="K54" s="734"/>
      <c r="L54" s="734"/>
      <c r="M54" s="734"/>
      <c r="N54" s="734"/>
      <c r="O54" s="734"/>
      <c r="P54" s="748">
        <v>13</v>
      </c>
      <c r="Q54" s="748"/>
    </row>
    <row r="55" spans="1:17" ht="4.7" customHeight="1" x14ac:dyDescent="0.3">
      <c r="A55" s="66"/>
      <c r="O55" s="202"/>
      <c r="P55" s="106"/>
      <c r="Q55" s="69"/>
    </row>
    <row r="56" spans="1:17" x14ac:dyDescent="0.3">
      <c r="A56" s="272" t="s">
        <v>86</v>
      </c>
      <c r="B56" s="273"/>
      <c r="C56" s="273"/>
      <c r="D56" s="273"/>
      <c r="E56" s="273"/>
      <c r="F56" s="273"/>
      <c r="G56" s="273"/>
      <c r="H56" s="273"/>
      <c r="I56" s="273"/>
      <c r="J56" s="273"/>
      <c r="K56" s="273"/>
      <c r="L56" s="273"/>
      <c r="M56" s="273"/>
      <c r="N56" s="273"/>
      <c r="O56" s="273"/>
      <c r="P56" s="273"/>
      <c r="Q56" s="274"/>
    </row>
    <row r="57" spans="1:17" x14ac:dyDescent="0.3">
      <c r="A57" s="580" t="s">
        <v>33</v>
      </c>
      <c r="B57" s="581"/>
      <c r="C57" s="581"/>
      <c r="D57" s="581"/>
      <c r="E57" s="581"/>
      <c r="F57" s="581"/>
      <c r="G57" s="581"/>
      <c r="H57" s="581"/>
      <c r="I57" s="581"/>
      <c r="J57" s="581"/>
      <c r="K57" s="581"/>
      <c r="L57" s="581"/>
      <c r="M57" s="581"/>
      <c r="N57" s="581"/>
      <c r="O57" s="581"/>
      <c r="P57" s="581"/>
      <c r="Q57" s="582"/>
    </row>
    <row r="58" spans="1:17" x14ac:dyDescent="0.3">
      <c r="A58" s="749" t="s">
        <v>34</v>
      </c>
      <c r="B58" s="750"/>
      <c r="C58" s="750"/>
      <c r="D58" s="750"/>
      <c r="E58" s="750"/>
      <c r="F58" s="750"/>
      <c r="G58" s="750"/>
      <c r="H58" s="750"/>
      <c r="I58" s="750"/>
      <c r="J58" s="750"/>
      <c r="K58" s="750"/>
      <c r="L58" s="750"/>
      <c r="M58" s="750"/>
      <c r="N58" s="750"/>
      <c r="O58" s="750"/>
      <c r="P58" s="750"/>
      <c r="Q58" s="751"/>
    </row>
    <row r="59" spans="1:17" x14ac:dyDescent="0.3">
      <c r="A59" s="470" t="s">
        <v>35</v>
      </c>
      <c r="B59" s="471"/>
      <c r="C59" s="474" t="s">
        <v>297</v>
      </c>
      <c r="D59" s="474"/>
      <c r="E59" s="474"/>
      <c r="F59" s="474"/>
      <c r="G59" s="474"/>
      <c r="H59" s="474"/>
      <c r="I59" s="474"/>
      <c r="J59" s="474"/>
      <c r="K59" s="474"/>
      <c r="L59" s="474"/>
      <c r="M59" s="474"/>
      <c r="N59" s="474"/>
      <c r="O59" s="474"/>
      <c r="P59" s="474"/>
      <c r="Q59" s="475"/>
    </row>
    <row r="60" spans="1:17" x14ac:dyDescent="0.3">
      <c r="A60" s="470" t="s">
        <v>59</v>
      </c>
      <c r="B60" s="471"/>
      <c r="C60" s="474" t="s">
        <v>298</v>
      </c>
      <c r="D60" s="474"/>
      <c r="E60" s="474"/>
      <c r="F60" s="474"/>
      <c r="G60" s="474"/>
      <c r="H60" s="474"/>
      <c r="I60" s="474"/>
      <c r="J60" s="474"/>
      <c r="K60" s="474"/>
      <c r="L60" s="474"/>
      <c r="M60" s="474"/>
      <c r="N60" s="474"/>
      <c r="O60" s="474"/>
      <c r="P60" s="474"/>
      <c r="Q60" s="475"/>
    </row>
    <row r="61" spans="1:17" x14ac:dyDescent="0.3">
      <c r="A61" s="472" t="s">
        <v>91</v>
      </c>
      <c r="B61" s="473"/>
      <c r="C61" s="654" t="s">
        <v>94</v>
      </c>
      <c r="D61" s="654"/>
      <c r="E61" s="654"/>
      <c r="F61" s="654"/>
      <c r="G61" s="654"/>
      <c r="H61" s="654"/>
      <c r="I61" s="654"/>
      <c r="J61" s="654"/>
      <c r="K61" s="654"/>
      <c r="L61" s="654"/>
      <c r="M61" s="654"/>
      <c r="N61" s="654"/>
      <c r="O61" s="654"/>
      <c r="P61" s="654"/>
      <c r="Q61" s="655"/>
    </row>
    <row r="62" spans="1:17" x14ac:dyDescent="0.3">
      <c r="A62" s="66"/>
      <c r="Q62" s="69"/>
    </row>
    <row r="63" spans="1:17" ht="28.5" customHeight="1" x14ac:dyDescent="0.3">
      <c r="A63" s="476" t="s">
        <v>85</v>
      </c>
      <c r="B63" s="477"/>
      <c r="C63" s="477"/>
      <c r="D63" s="477"/>
      <c r="E63" s="477"/>
      <c r="F63" s="477"/>
      <c r="G63" s="477"/>
      <c r="H63" s="477"/>
      <c r="I63" s="477"/>
      <c r="J63" s="477"/>
      <c r="K63" s="477"/>
      <c r="L63" s="477"/>
      <c r="M63" s="477"/>
      <c r="N63" s="477"/>
      <c r="O63" s="477"/>
      <c r="P63" s="477"/>
      <c r="Q63" s="478"/>
    </row>
    <row r="64" spans="1:17" x14ac:dyDescent="0.3">
      <c r="A64" s="58" t="s">
        <v>20</v>
      </c>
      <c r="B64" s="59" t="s">
        <v>21</v>
      </c>
      <c r="C64" s="479" t="s">
        <v>22</v>
      </c>
      <c r="D64" s="479"/>
      <c r="E64" s="59" t="s">
        <v>23</v>
      </c>
      <c r="F64" s="479" t="s">
        <v>24</v>
      </c>
      <c r="G64" s="479"/>
      <c r="H64" s="479" t="s">
        <v>25</v>
      </c>
      <c r="I64" s="479"/>
      <c r="J64" s="479" t="s">
        <v>26</v>
      </c>
      <c r="K64" s="479"/>
      <c r="L64" s="479" t="s">
        <v>27</v>
      </c>
      <c r="M64" s="479"/>
      <c r="N64" s="59" t="s">
        <v>28</v>
      </c>
      <c r="O64" s="59" t="s">
        <v>29</v>
      </c>
      <c r="P64" s="59" t="s">
        <v>30</v>
      </c>
      <c r="Q64" s="60" t="s">
        <v>31</v>
      </c>
    </row>
    <row r="65" spans="1:17" x14ac:dyDescent="0.3">
      <c r="A65" s="79"/>
      <c r="B65" s="57"/>
      <c r="C65" s="579"/>
      <c r="D65" s="579"/>
      <c r="E65" s="57"/>
      <c r="F65" s="579"/>
      <c r="G65" s="579"/>
      <c r="H65" s="579"/>
      <c r="I65" s="579"/>
      <c r="J65" s="579"/>
      <c r="K65" s="579"/>
      <c r="L65" s="579"/>
      <c r="M65" s="579"/>
      <c r="N65" s="80"/>
      <c r="O65" s="80"/>
      <c r="P65" s="80"/>
      <c r="Q65" s="81"/>
    </row>
    <row r="66" spans="1:17" x14ac:dyDescent="0.3">
      <c r="A66" s="66"/>
      <c r="O66" s="202" t="s">
        <v>32</v>
      </c>
      <c r="P66" s="747">
        <f>+C65+H65+N65+Q65</f>
        <v>0</v>
      </c>
      <c r="Q66" s="568"/>
    </row>
    <row r="67" spans="1:17" x14ac:dyDescent="0.3">
      <c r="A67" s="617"/>
      <c r="B67" s="618"/>
      <c r="C67" s="618"/>
      <c r="D67" s="618"/>
      <c r="E67" s="618"/>
      <c r="F67" s="618"/>
      <c r="G67" s="618"/>
      <c r="H67" s="618"/>
      <c r="I67" s="618"/>
      <c r="J67" s="618"/>
      <c r="K67" s="618"/>
      <c r="L67" s="618"/>
      <c r="M67" s="618"/>
      <c r="N67" s="618"/>
      <c r="O67" s="618"/>
      <c r="P67" s="618"/>
      <c r="Q67" s="619"/>
    </row>
    <row r="68" spans="1:17" x14ac:dyDescent="0.3">
      <c r="A68" s="272" t="s">
        <v>36</v>
      </c>
      <c r="B68" s="273"/>
      <c r="C68" s="273"/>
      <c r="D68" s="273"/>
      <c r="E68" s="273"/>
      <c r="F68" s="273"/>
      <c r="G68" s="273"/>
      <c r="H68" s="273"/>
      <c r="I68" s="273"/>
      <c r="J68" s="273"/>
      <c r="K68" s="273"/>
      <c r="L68" s="273"/>
      <c r="M68" s="273"/>
      <c r="N68" s="273"/>
      <c r="O68" s="273"/>
      <c r="P68" s="273"/>
      <c r="Q68" s="274"/>
    </row>
    <row r="69" spans="1:17" x14ac:dyDescent="0.3">
      <c r="A69" s="470" t="s">
        <v>35</v>
      </c>
      <c r="B69" s="471"/>
      <c r="C69" s="474" t="s">
        <v>299</v>
      </c>
      <c r="D69" s="474"/>
      <c r="E69" s="474"/>
      <c r="F69" s="474"/>
      <c r="G69" s="474"/>
      <c r="H69" s="474"/>
      <c r="I69" s="474"/>
      <c r="J69" s="474"/>
      <c r="K69" s="474"/>
      <c r="L69" s="474"/>
      <c r="M69" s="474"/>
      <c r="N69" s="474"/>
      <c r="O69" s="474"/>
      <c r="P69" s="474"/>
      <c r="Q69" s="475"/>
    </row>
    <row r="70" spans="1:17" x14ac:dyDescent="0.3">
      <c r="A70" s="470" t="s">
        <v>59</v>
      </c>
      <c r="B70" s="471"/>
      <c r="C70" s="474" t="s">
        <v>302</v>
      </c>
      <c r="D70" s="474"/>
      <c r="E70" s="474"/>
      <c r="F70" s="474"/>
      <c r="G70" s="474"/>
      <c r="H70" s="474"/>
      <c r="I70" s="474"/>
      <c r="J70" s="474"/>
      <c r="K70" s="474"/>
      <c r="L70" s="474"/>
      <c r="M70" s="474"/>
      <c r="N70" s="474"/>
      <c r="O70" s="474"/>
      <c r="P70" s="474"/>
      <c r="Q70" s="475"/>
    </row>
    <row r="71" spans="1:17" x14ac:dyDescent="0.3">
      <c r="A71" s="472" t="s">
        <v>91</v>
      </c>
      <c r="B71" s="473"/>
      <c r="C71" s="654" t="s">
        <v>94</v>
      </c>
      <c r="D71" s="654"/>
      <c r="E71" s="654"/>
      <c r="F71" s="654"/>
      <c r="G71" s="654"/>
      <c r="H71" s="654"/>
      <c r="I71" s="654"/>
      <c r="J71" s="654"/>
      <c r="K71" s="654"/>
      <c r="L71" s="654"/>
      <c r="M71" s="654"/>
      <c r="N71" s="654"/>
      <c r="O71" s="654"/>
      <c r="P71" s="654"/>
      <c r="Q71" s="655"/>
    </row>
    <row r="72" spans="1:17" x14ac:dyDescent="0.3">
      <c r="A72" s="66"/>
      <c r="Q72" s="69"/>
    </row>
    <row r="73" spans="1:17" x14ac:dyDescent="0.3">
      <c r="A73" s="476" t="s">
        <v>85</v>
      </c>
      <c r="B73" s="477"/>
      <c r="C73" s="477"/>
      <c r="D73" s="477"/>
      <c r="E73" s="477"/>
      <c r="F73" s="477"/>
      <c r="G73" s="477"/>
      <c r="H73" s="477"/>
      <c r="I73" s="477"/>
      <c r="J73" s="477"/>
      <c r="K73" s="477"/>
      <c r="L73" s="477"/>
      <c r="M73" s="477"/>
      <c r="N73" s="477"/>
      <c r="O73" s="477"/>
      <c r="P73" s="477"/>
      <c r="Q73" s="478"/>
    </row>
    <row r="74" spans="1:17" x14ac:dyDescent="0.3">
      <c r="A74" s="58" t="s">
        <v>20</v>
      </c>
      <c r="B74" s="59" t="s">
        <v>21</v>
      </c>
      <c r="C74" s="479" t="s">
        <v>22</v>
      </c>
      <c r="D74" s="479"/>
      <c r="E74" s="59" t="s">
        <v>23</v>
      </c>
      <c r="F74" s="479" t="s">
        <v>24</v>
      </c>
      <c r="G74" s="479"/>
      <c r="H74" s="479" t="s">
        <v>25</v>
      </c>
      <c r="I74" s="479"/>
      <c r="J74" s="479" t="s">
        <v>26</v>
      </c>
      <c r="K74" s="479"/>
      <c r="L74" s="479" t="s">
        <v>27</v>
      </c>
      <c r="M74" s="479"/>
      <c r="N74" s="59" t="s">
        <v>28</v>
      </c>
      <c r="O74" s="59" t="s">
        <v>29</v>
      </c>
      <c r="P74" s="59" t="s">
        <v>30</v>
      </c>
      <c r="Q74" s="60" t="s">
        <v>31</v>
      </c>
    </row>
    <row r="75" spans="1:17" x14ac:dyDescent="0.3">
      <c r="A75" s="82"/>
      <c r="B75" s="83"/>
      <c r="C75" s="575"/>
      <c r="D75" s="575"/>
      <c r="E75" s="83"/>
      <c r="F75" s="575"/>
      <c r="G75" s="575"/>
      <c r="H75" s="575"/>
      <c r="I75" s="575"/>
      <c r="J75" s="575"/>
      <c r="K75" s="575"/>
      <c r="L75" s="575"/>
      <c r="M75" s="575"/>
      <c r="N75" s="84"/>
      <c r="O75" s="84"/>
      <c r="P75" s="84"/>
      <c r="Q75" s="85"/>
    </row>
    <row r="76" spans="1:17" x14ac:dyDescent="0.3">
      <c r="A76" s="66"/>
      <c r="O76" s="202" t="s">
        <v>32</v>
      </c>
      <c r="P76" s="747"/>
      <c r="Q76" s="568"/>
    </row>
    <row r="77" spans="1:17" x14ac:dyDescent="0.3">
      <c r="A77" s="66"/>
      <c r="O77" s="202"/>
      <c r="P77" s="125"/>
      <c r="Q77" s="126"/>
    </row>
    <row r="78" spans="1:17" x14ac:dyDescent="0.3">
      <c r="A78" s="733" t="s">
        <v>88</v>
      </c>
      <c r="B78" s="734"/>
      <c r="C78" s="734"/>
      <c r="D78" s="734"/>
      <c r="E78" s="734"/>
      <c r="F78" s="734"/>
      <c r="G78" s="734"/>
      <c r="H78" s="734"/>
      <c r="I78" s="734"/>
      <c r="J78" s="734"/>
      <c r="K78" s="734"/>
      <c r="L78" s="734"/>
      <c r="M78" s="734"/>
      <c r="N78" s="734"/>
      <c r="O78" s="734"/>
      <c r="P78" s="735"/>
      <c r="Q78" s="736"/>
    </row>
    <row r="79" spans="1:17" x14ac:dyDescent="0.3">
      <c r="A79" s="66"/>
      <c r="Q79" s="69"/>
    </row>
    <row r="80" spans="1:17" x14ac:dyDescent="0.3">
      <c r="A80" s="704" t="s">
        <v>83</v>
      </c>
      <c r="B80" s="705"/>
      <c r="C80" s="705"/>
      <c r="D80" s="705"/>
      <c r="E80" s="705"/>
      <c r="F80" s="705"/>
      <c r="G80" s="705"/>
      <c r="H80" s="705"/>
      <c r="I80" s="705"/>
      <c r="J80" s="705"/>
      <c r="K80" s="705"/>
      <c r="L80" s="705"/>
      <c r="M80" s="705"/>
      <c r="N80" s="705"/>
      <c r="O80" s="705"/>
      <c r="P80" s="737">
        <f>(P78/P54)</f>
        <v>0</v>
      </c>
      <c r="Q80" s="738"/>
    </row>
    <row r="81" spans="1:17" x14ac:dyDescent="0.3">
      <c r="A81" s="66"/>
      <c r="Q81" s="69"/>
    </row>
    <row r="82" spans="1:17" x14ac:dyDescent="0.3">
      <c r="A82" s="739" t="s">
        <v>95</v>
      </c>
      <c r="B82" s="740"/>
      <c r="C82" s="740"/>
      <c r="D82" s="743"/>
      <c r="E82" s="743"/>
      <c r="F82" s="743"/>
      <c r="G82" s="743"/>
      <c r="H82" s="743"/>
      <c r="I82" s="743"/>
      <c r="J82" s="743"/>
      <c r="K82" s="743"/>
      <c r="L82" s="743"/>
      <c r="M82" s="743"/>
      <c r="N82" s="743"/>
      <c r="O82" s="743"/>
      <c r="P82" s="743"/>
      <c r="Q82" s="744"/>
    </row>
    <row r="83" spans="1:17" ht="56.25" customHeight="1" x14ac:dyDescent="0.3">
      <c r="A83" s="741"/>
      <c r="B83" s="742"/>
      <c r="C83" s="742"/>
      <c r="D83" s="745"/>
      <c r="E83" s="745"/>
      <c r="F83" s="745"/>
      <c r="G83" s="745"/>
      <c r="H83" s="745"/>
      <c r="I83" s="745"/>
      <c r="J83" s="745"/>
      <c r="K83" s="745"/>
      <c r="L83" s="745"/>
      <c r="M83" s="745"/>
      <c r="N83" s="745"/>
      <c r="O83" s="745"/>
      <c r="P83" s="745"/>
      <c r="Q83" s="746"/>
    </row>
    <row r="84" spans="1:17" x14ac:dyDescent="0.3">
      <c r="A84" s="66"/>
      <c r="Q84" s="69"/>
    </row>
    <row r="85" spans="1:17" x14ac:dyDescent="0.3">
      <c r="A85" s="726" t="s">
        <v>96</v>
      </c>
      <c r="B85" s="727"/>
      <c r="C85" s="727"/>
      <c r="D85" s="727"/>
      <c r="Q85" s="69"/>
    </row>
    <row r="86" spans="1:17" x14ac:dyDescent="0.3">
      <c r="A86" s="66"/>
      <c r="Q86" s="69"/>
    </row>
    <row r="87" spans="1:17" x14ac:dyDescent="0.3">
      <c r="A87" s="66"/>
      <c r="Q87" s="69"/>
    </row>
    <row r="88" spans="1:17" x14ac:dyDescent="0.3">
      <c r="A88" s="272" t="s">
        <v>64</v>
      </c>
      <c r="B88" s="273"/>
      <c r="C88" s="273"/>
      <c r="D88" s="273"/>
      <c r="E88" s="273"/>
      <c r="F88" s="273"/>
      <c r="G88" s="273"/>
      <c r="H88" s="273"/>
      <c r="I88" s="273"/>
      <c r="J88" s="273"/>
      <c r="K88" s="273"/>
      <c r="L88" s="273"/>
      <c r="M88" s="273"/>
      <c r="N88" s="273"/>
      <c r="O88" s="273"/>
      <c r="P88" s="273"/>
      <c r="Q88" s="274"/>
    </row>
    <row r="89" spans="1:17" x14ac:dyDescent="0.3">
      <c r="A89" s="647" t="s">
        <v>65</v>
      </c>
      <c r="B89" s="648" t="s">
        <v>59</v>
      </c>
      <c r="C89" s="732" t="s">
        <v>66</v>
      </c>
      <c r="D89" s="732"/>
      <c r="E89" s="732"/>
      <c r="F89" s="732"/>
      <c r="G89" s="732"/>
      <c r="H89" s="732"/>
      <c r="I89" s="732"/>
      <c r="J89" s="732"/>
      <c r="K89" s="732"/>
      <c r="L89" s="732"/>
      <c r="M89" s="732"/>
      <c r="N89" s="732"/>
      <c r="O89" s="732"/>
      <c r="P89" s="648" t="s">
        <v>80</v>
      </c>
      <c r="Q89" s="649" t="s">
        <v>81</v>
      </c>
    </row>
    <row r="90" spans="1:17" ht="38.25" customHeight="1" x14ac:dyDescent="0.3">
      <c r="A90" s="647"/>
      <c r="B90" s="648"/>
      <c r="C90" s="109" t="s">
        <v>67</v>
      </c>
      <c r="D90" s="109" t="s">
        <v>68</v>
      </c>
      <c r="E90" s="109" t="s">
        <v>69</v>
      </c>
      <c r="F90" s="109" t="s">
        <v>70</v>
      </c>
      <c r="G90" s="109" t="s">
        <v>71</v>
      </c>
      <c r="H90" s="109" t="s">
        <v>72</v>
      </c>
      <c r="I90" s="109" t="s">
        <v>73</v>
      </c>
      <c r="J90" s="109" t="s">
        <v>74</v>
      </c>
      <c r="K90" s="109" t="s">
        <v>75</v>
      </c>
      <c r="L90" s="109" t="s">
        <v>76</v>
      </c>
      <c r="M90" s="109" t="s">
        <v>77</v>
      </c>
      <c r="N90" s="109" t="s">
        <v>78</v>
      </c>
      <c r="O90" s="109" t="s">
        <v>79</v>
      </c>
      <c r="P90" s="648"/>
      <c r="Q90" s="649"/>
    </row>
    <row r="91" spans="1:17" ht="22.5" customHeight="1" x14ac:dyDescent="0.3">
      <c r="A91" s="728" t="s">
        <v>185</v>
      </c>
      <c r="B91" s="564" t="s">
        <v>215</v>
      </c>
      <c r="C91" s="149"/>
      <c r="D91" s="150"/>
      <c r="E91" s="151"/>
      <c r="F91" s="230">
        <v>290483.52</v>
      </c>
      <c r="G91" s="151"/>
      <c r="H91" s="151"/>
      <c r="I91" s="151"/>
      <c r="J91" s="151"/>
      <c r="K91" s="152"/>
      <c r="L91" s="152"/>
      <c r="M91" s="152"/>
      <c r="N91" s="152"/>
      <c r="O91" s="152"/>
      <c r="P91" s="243">
        <f>+SUM(C91:O91)</f>
        <v>290483.52</v>
      </c>
      <c r="Q91" s="729">
        <f>+F92/F91</f>
        <v>0.31642848447994565</v>
      </c>
    </row>
    <row r="92" spans="1:17" ht="22.5" customHeight="1" x14ac:dyDescent="0.3">
      <c r="A92" s="728"/>
      <c r="B92" s="564"/>
      <c r="C92" s="108"/>
      <c r="D92" s="144"/>
      <c r="E92" s="49"/>
      <c r="F92" s="231">
        <v>91917.26</v>
      </c>
      <c r="G92" s="49"/>
      <c r="H92" s="49"/>
      <c r="I92" s="49"/>
      <c r="J92" s="49"/>
      <c r="K92" s="72"/>
      <c r="L92" s="72"/>
      <c r="M92" s="72"/>
      <c r="N92" s="72"/>
      <c r="O92" s="72"/>
      <c r="P92" s="244">
        <f>SUM(C92:O92)</f>
        <v>91917.26</v>
      </c>
      <c r="Q92" s="729"/>
    </row>
    <row r="93" spans="1:17" ht="20.25" customHeight="1" x14ac:dyDescent="0.3">
      <c r="A93" s="728" t="s">
        <v>155</v>
      </c>
      <c r="B93" s="564" t="s">
        <v>215</v>
      </c>
      <c r="C93" s="149"/>
      <c r="D93" s="150"/>
      <c r="E93" s="151"/>
      <c r="F93" s="230">
        <v>98601.12</v>
      </c>
      <c r="G93" s="151"/>
      <c r="H93" s="151"/>
      <c r="I93" s="151"/>
      <c r="J93" s="151"/>
      <c r="K93" s="152"/>
      <c r="L93" s="152"/>
      <c r="M93" s="152"/>
      <c r="N93" s="152"/>
      <c r="O93" s="152"/>
      <c r="P93" s="243">
        <f>SUM(C93:O93)</f>
        <v>98601.12</v>
      </c>
      <c r="Q93" s="729">
        <f>+P94/P93</f>
        <v>0.10463440983226155</v>
      </c>
    </row>
    <row r="94" spans="1:17" ht="20.25" customHeight="1" x14ac:dyDescent="0.3">
      <c r="A94" s="728"/>
      <c r="B94" s="564"/>
      <c r="C94" s="108"/>
      <c r="D94" s="144"/>
      <c r="E94" s="49"/>
      <c r="F94" s="231">
        <v>10317.07</v>
      </c>
      <c r="G94" s="49"/>
      <c r="H94" s="49"/>
      <c r="I94" s="49"/>
      <c r="J94" s="49"/>
      <c r="K94" s="72"/>
      <c r="L94" s="72"/>
      <c r="M94" s="72"/>
      <c r="N94" s="72"/>
      <c r="O94" s="72"/>
      <c r="P94" s="244">
        <f>+SUM(C94:O94)</f>
        <v>10317.07</v>
      </c>
      <c r="Q94" s="729"/>
    </row>
    <row r="95" spans="1:17" ht="14.25" customHeight="1" x14ac:dyDescent="0.3">
      <c r="A95" s="728" t="s">
        <v>156</v>
      </c>
      <c r="B95" s="564" t="s">
        <v>215</v>
      </c>
      <c r="C95" s="149"/>
      <c r="D95" s="150"/>
      <c r="E95" s="151"/>
      <c r="F95" s="230">
        <v>23206.2</v>
      </c>
      <c r="G95" s="151"/>
      <c r="H95" s="151"/>
      <c r="I95" s="151"/>
      <c r="J95" s="151"/>
      <c r="K95" s="152"/>
      <c r="L95" s="152"/>
      <c r="M95" s="152"/>
      <c r="N95" s="152"/>
      <c r="O95" s="152"/>
      <c r="P95" s="243">
        <f>SUM(C95:O95)</f>
        <v>23206.2</v>
      </c>
      <c r="Q95" s="729">
        <f>+P95/P94</f>
        <v>2.2493014004945202</v>
      </c>
    </row>
    <row r="96" spans="1:17" ht="14.25" customHeight="1" x14ac:dyDescent="0.3">
      <c r="A96" s="728"/>
      <c r="B96" s="564"/>
      <c r="C96" s="108"/>
      <c r="D96" s="144"/>
      <c r="E96" s="49"/>
      <c r="F96" s="231">
        <v>7359</v>
      </c>
      <c r="G96" s="49"/>
      <c r="H96" s="49"/>
      <c r="I96" s="49"/>
      <c r="J96" s="49"/>
      <c r="K96" s="72"/>
      <c r="L96" s="72"/>
      <c r="M96" s="72"/>
      <c r="N96" s="72"/>
      <c r="O96" s="72"/>
      <c r="P96" s="244">
        <f>SUM(C96:O96)</f>
        <v>7359</v>
      </c>
      <c r="Q96" s="729"/>
    </row>
    <row r="97" spans="1:17" ht="16.5" customHeight="1" x14ac:dyDescent="0.3">
      <c r="A97" s="728" t="s">
        <v>159</v>
      </c>
      <c r="B97" s="564" t="s">
        <v>215</v>
      </c>
      <c r="C97" s="149"/>
      <c r="D97" s="150"/>
      <c r="E97" s="151"/>
      <c r="F97" s="230">
        <v>6854.52</v>
      </c>
      <c r="G97" s="151"/>
      <c r="H97" s="151"/>
      <c r="I97" s="151"/>
      <c r="J97" s="151"/>
      <c r="K97" s="152"/>
      <c r="L97" s="152"/>
      <c r="M97" s="152"/>
      <c r="N97" s="152"/>
      <c r="O97" s="152"/>
      <c r="P97" s="243">
        <f>SUM(C97:O97)</f>
        <v>6854.52</v>
      </c>
      <c r="Q97" s="729">
        <f>+P98/P97</f>
        <v>0.63385911777921722</v>
      </c>
    </row>
    <row r="98" spans="1:17" ht="16.5" customHeight="1" x14ac:dyDescent="0.3">
      <c r="A98" s="728"/>
      <c r="B98" s="564"/>
      <c r="C98" s="108"/>
      <c r="D98" s="144"/>
      <c r="E98" s="49"/>
      <c r="F98" s="231">
        <v>4344.8</v>
      </c>
      <c r="G98" s="49"/>
      <c r="H98" s="49"/>
      <c r="I98" s="49"/>
      <c r="J98" s="49"/>
      <c r="K98" s="72"/>
      <c r="L98" s="72"/>
      <c r="M98" s="72"/>
      <c r="N98" s="72"/>
      <c r="O98" s="72"/>
      <c r="P98" s="244">
        <f>+SUM(C98:O98)</f>
        <v>4344.8</v>
      </c>
      <c r="Q98" s="729"/>
    </row>
    <row r="99" spans="1:17" ht="15.75" customHeight="1" x14ac:dyDescent="0.3">
      <c r="A99" s="712" t="s">
        <v>227</v>
      </c>
      <c r="B99" s="49"/>
      <c r="C99" s="149"/>
      <c r="D99" s="150"/>
      <c r="E99" s="151"/>
      <c r="F99" s="230">
        <v>207.6</v>
      </c>
      <c r="G99" s="151"/>
      <c r="H99" s="151"/>
      <c r="I99" s="151"/>
      <c r="J99" s="151"/>
      <c r="K99" s="152"/>
      <c r="L99" s="152"/>
      <c r="M99" s="152"/>
      <c r="N99" s="152"/>
      <c r="O99" s="152"/>
      <c r="P99" s="243">
        <f>+SUM(C99:O99)</f>
        <v>207.6</v>
      </c>
      <c r="Q99" s="714">
        <f>+P100/P99</f>
        <v>0</v>
      </c>
    </row>
    <row r="100" spans="1:17" ht="15.75" customHeight="1" x14ac:dyDescent="0.3">
      <c r="A100" s="713"/>
      <c r="B100" s="49" t="s">
        <v>219</v>
      </c>
      <c r="C100" s="108"/>
      <c r="D100" s="144"/>
      <c r="E100" s="49"/>
      <c r="F100" s="231">
        <v>0</v>
      </c>
      <c r="G100" s="49"/>
      <c r="H100" s="49"/>
      <c r="I100" s="49"/>
      <c r="J100" s="49"/>
      <c r="K100" s="72"/>
      <c r="L100" s="72"/>
      <c r="M100" s="72"/>
      <c r="N100" s="72"/>
      <c r="O100" s="72"/>
      <c r="P100" s="244">
        <f>SUM(C100:O100)</f>
        <v>0</v>
      </c>
      <c r="Q100" s="715"/>
    </row>
    <row r="101" spans="1:17" ht="15.75" customHeight="1" x14ac:dyDescent="0.3">
      <c r="A101" s="712" t="s">
        <v>273</v>
      </c>
      <c r="B101" s="49"/>
      <c r="C101" s="149"/>
      <c r="D101" s="150"/>
      <c r="E101" s="151"/>
      <c r="F101" s="230">
        <v>1780.32</v>
      </c>
      <c r="G101" s="151"/>
      <c r="H101" s="151"/>
      <c r="I101" s="151"/>
      <c r="J101" s="151"/>
      <c r="K101" s="152"/>
      <c r="L101" s="152"/>
      <c r="M101" s="152"/>
      <c r="N101" s="152"/>
      <c r="O101" s="152"/>
      <c r="P101" s="243">
        <f>SUM(C101:O101)</f>
        <v>1780.32</v>
      </c>
      <c r="Q101" s="714">
        <f>+P102/P101</f>
        <v>0</v>
      </c>
    </row>
    <row r="102" spans="1:17" ht="15.75" customHeight="1" x14ac:dyDescent="0.3">
      <c r="A102" s="713"/>
      <c r="B102" s="49" t="s">
        <v>215</v>
      </c>
      <c r="C102" s="108"/>
      <c r="D102" s="144"/>
      <c r="E102" s="49"/>
      <c r="F102" s="231">
        <v>0</v>
      </c>
      <c r="G102" s="49"/>
      <c r="H102" s="49"/>
      <c r="I102" s="49"/>
      <c r="J102" s="49"/>
      <c r="K102" s="72"/>
      <c r="L102" s="72"/>
      <c r="M102" s="72"/>
      <c r="N102" s="72"/>
      <c r="O102" s="72"/>
      <c r="P102" s="244">
        <f>+SUM(C102:O102)</f>
        <v>0</v>
      </c>
      <c r="Q102" s="715"/>
    </row>
    <row r="103" spans="1:17" ht="15.75" customHeight="1" x14ac:dyDescent="0.3">
      <c r="A103" s="712" t="s">
        <v>164</v>
      </c>
      <c r="B103" s="49"/>
      <c r="C103" s="149"/>
      <c r="D103" s="150"/>
      <c r="E103" s="151"/>
      <c r="F103" s="230">
        <v>5843554.7999999998</v>
      </c>
      <c r="G103" s="151"/>
      <c r="H103" s="151"/>
      <c r="I103" s="151"/>
      <c r="J103" s="151"/>
      <c r="K103" s="152"/>
      <c r="L103" s="152"/>
      <c r="M103" s="152"/>
      <c r="N103" s="152"/>
      <c r="O103" s="152"/>
      <c r="P103" s="243">
        <f>SUM(C103:O103)</f>
        <v>5843554.7999999998</v>
      </c>
      <c r="Q103" s="730">
        <f>+P104/P103</f>
        <v>0.13936378418150541</v>
      </c>
    </row>
    <row r="104" spans="1:17" ht="15.75" customHeight="1" x14ac:dyDescent="0.3">
      <c r="A104" s="713"/>
      <c r="B104" s="49" t="s">
        <v>313</v>
      </c>
      <c r="C104" s="108"/>
      <c r="D104" s="144"/>
      <c r="E104" s="49"/>
      <c r="F104" s="231">
        <v>814379.91</v>
      </c>
      <c r="G104" s="49"/>
      <c r="H104" s="49"/>
      <c r="I104" s="49"/>
      <c r="J104" s="49"/>
      <c r="K104" s="72"/>
      <c r="L104" s="72"/>
      <c r="M104" s="72"/>
      <c r="N104" s="72"/>
      <c r="O104" s="72"/>
      <c r="P104" s="244">
        <f>SUM(C104:O104)</f>
        <v>814379.91</v>
      </c>
      <c r="Q104" s="731"/>
    </row>
    <row r="105" spans="1:17" ht="29.25" customHeight="1" x14ac:dyDescent="0.3">
      <c r="A105" s="712" t="s">
        <v>167</v>
      </c>
      <c r="B105" s="49"/>
      <c r="C105" s="149"/>
      <c r="D105" s="150"/>
      <c r="E105" s="151"/>
      <c r="F105" s="230">
        <v>68880.960000000006</v>
      </c>
      <c r="G105" s="151"/>
      <c r="H105" s="151"/>
      <c r="I105" s="151"/>
      <c r="J105" s="151"/>
      <c r="K105" s="152"/>
      <c r="L105" s="152"/>
      <c r="M105" s="152"/>
      <c r="N105" s="152"/>
      <c r="O105" s="152"/>
      <c r="P105" s="243">
        <f>SUM(C105:O105)</f>
        <v>68880.960000000006</v>
      </c>
      <c r="Q105" s="714">
        <f>+P106/P105</f>
        <v>0</v>
      </c>
    </row>
    <row r="106" spans="1:17" ht="29.25" customHeight="1" x14ac:dyDescent="0.3">
      <c r="A106" s="713"/>
      <c r="B106" s="49" t="s">
        <v>215</v>
      </c>
      <c r="C106" s="108"/>
      <c r="D106" s="144"/>
      <c r="E106" s="49"/>
      <c r="F106" s="231">
        <v>0</v>
      </c>
      <c r="G106" s="49"/>
      <c r="H106" s="49"/>
      <c r="I106" s="49"/>
      <c r="J106" s="49"/>
      <c r="K106" s="72"/>
      <c r="L106" s="72"/>
      <c r="M106" s="72"/>
      <c r="N106" s="72"/>
      <c r="O106" s="72"/>
      <c r="P106" s="244">
        <f>+SUM(C106:O106)</f>
        <v>0</v>
      </c>
      <c r="Q106" s="715"/>
    </row>
    <row r="107" spans="1:17" ht="21" customHeight="1" x14ac:dyDescent="0.3">
      <c r="A107" s="712" t="s">
        <v>169</v>
      </c>
      <c r="B107" s="49"/>
      <c r="C107" s="149"/>
      <c r="D107" s="150"/>
      <c r="E107" s="151"/>
      <c r="F107" s="230">
        <v>42642.720000000001</v>
      </c>
      <c r="G107" s="151"/>
      <c r="H107" s="151"/>
      <c r="I107" s="151"/>
      <c r="J107" s="151"/>
      <c r="K107" s="152"/>
      <c r="L107" s="152"/>
      <c r="M107" s="152"/>
      <c r="N107" s="152"/>
      <c r="O107" s="152"/>
      <c r="P107" s="243">
        <f t="shared" ref="P107" si="0">+SUM(C107:O107)</f>
        <v>42642.720000000001</v>
      </c>
      <c r="Q107" s="714">
        <f>+P108/P107</f>
        <v>2.2945299924582673E-2</v>
      </c>
    </row>
    <row r="108" spans="1:17" ht="21" customHeight="1" x14ac:dyDescent="0.3">
      <c r="A108" s="713"/>
      <c r="B108" s="49" t="s">
        <v>215</v>
      </c>
      <c r="C108" s="108"/>
      <c r="D108" s="144"/>
      <c r="E108" s="49"/>
      <c r="F108" s="231">
        <v>978.45</v>
      </c>
      <c r="G108" s="49"/>
      <c r="H108" s="49"/>
      <c r="I108" s="49"/>
      <c r="J108" s="49"/>
      <c r="K108" s="72"/>
      <c r="L108" s="72"/>
      <c r="M108" s="72"/>
      <c r="N108" s="72"/>
      <c r="O108" s="72"/>
      <c r="P108" s="244">
        <f t="shared" ref="P108:P109" si="1">SUM(C108:O108)</f>
        <v>978.45</v>
      </c>
      <c r="Q108" s="715"/>
    </row>
    <row r="109" spans="1:17" ht="15.75" customHeight="1" x14ac:dyDescent="0.3">
      <c r="A109" s="712" t="s">
        <v>170</v>
      </c>
      <c r="B109" s="49"/>
      <c r="C109" s="149"/>
      <c r="D109" s="150"/>
      <c r="E109" s="151"/>
      <c r="F109" s="230">
        <v>68476.320000000007</v>
      </c>
      <c r="G109" s="151"/>
      <c r="H109" s="151"/>
      <c r="I109" s="151"/>
      <c r="J109" s="151"/>
      <c r="K109" s="152"/>
      <c r="L109" s="152"/>
      <c r="M109" s="152"/>
      <c r="N109" s="152"/>
      <c r="O109" s="152"/>
      <c r="P109" s="243">
        <f t="shared" si="1"/>
        <v>68476.320000000007</v>
      </c>
      <c r="Q109" s="714">
        <f t="shared" ref="Q109" si="2">+P110/P109</f>
        <v>7.5561449563878433E-2</v>
      </c>
    </row>
    <row r="110" spans="1:17" ht="15.75" customHeight="1" x14ac:dyDescent="0.3">
      <c r="A110" s="713"/>
      <c r="B110" s="49" t="s">
        <v>215</v>
      </c>
      <c r="C110" s="108"/>
      <c r="D110" s="144"/>
      <c r="E110" s="49"/>
      <c r="F110" s="231">
        <v>5174.17</v>
      </c>
      <c r="G110" s="49"/>
      <c r="H110" s="49"/>
      <c r="I110" s="49"/>
      <c r="J110" s="49"/>
      <c r="K110" s="72"/>
      <c r="L110" s="72"/>
      <c r="M110" s="72"/>
      <c r="N110" s="72"/>
      <c r="O110" s="72"/>
      <c r="P110" s="244">
        <f t="shared" ref="P110" si="3">+SUM(C110:O110)</f>
        <v>5174.17</v>
      </c>
      <c r="Q110" s="715"/>
    </row>
    <row r="111" spans="1:17" ht="14.25" customHeight="1" x14ac:dyDescent="0.3">
      <c r="A111" s="712" t="s">
        <v>228</v>
      </c>
      <c r="B111" s="49"/>
      <c r="C111" s="149"/>
      <c r="D111" s="150"/>
      <c r="E111" s="151"/>
      <c r="F111" s="230">
        <v>44079.6</v>
      </c>
      <c r="G111" s="151"/>
      <c r="H111" s="151"/>
      <c r="I111" s="151"/>
      <c r="J111" s="151"/>
      <c r="K111" s="152"/>
      <c r="L111" s="152"/>
      <c r="M111" s="152"/>
      <c r="N111" s="152"/>
      <c r="O111" s="152"/>
      <c r="P111" s="243">
        <f t="shared" ref="P111:P113" si="4">SUM(C111:O111)</f>
        <v>44079.6</v>
      </c>
      <c r="Q111" s="714">
        <f t="shared" ref="Q111" si="5">+P112/P111</f>
        <v>0.33279067868129475</v>
      </c>
    </row>
    <row r="112" spans="1:17" ht="14.25" customHeight="1" x14ac:dyDescent="0.3">
      <c r="A112" s="713"/>
      <c r="B112" s="49" t="s">
        <v>215</v>
      </c>
      <c r="C112" s="108"/>
      <c r="D112" s="144"/>
      <c r="E112" s="49"/>
      <c r="F112" s="231">
        <v>14669.28</v>
      </c>
      <c r="G112" s="49"/>
      <c r="H112" s="49"/>
      <c r="I112" s="49"/>
      <c r="J112" s="49"/>
      <c r="K112" s="72"/>
      <c r="L112" s="72"/>
      <c r="M112" s="72"/>
      <c r="N112" s="72"/>
      <c r="O112" s="72"/>
      <c r="P112" s="244">
        <f t="shared" si="4"/>
        <v>14669.28</v>
      </c>
      <c r="Q112" s="715"/>
    </row>
    <row r="113" spans="1:17" ht="14.25" customHeight="1" x14ac:dyDescent="0.3">
      <c r="A113" s="712" t="s">
        <v>148</v>
      </c>
      <c r="B113" s="49"/>
      <c r="C113" s="149"/>
      <c r="D113" s="150"/>
      <c r="E113" s="151"/>
      <c r="F113" s="230">
        <v>55494.86</v>
      </c>
      <c r="G113" s="151"/>
      <c r="H113" s="151"/>
      <c r="I113" s="151"/>
      <c r="J113" s="151"/>
      <c r="K113" s="152"/>
      <c r="L113" s="152"/>
      <c r="M113" s="152"/>
      <c r="N113" s="152"/>
      <c r="O113" s="152"/>
      <c r="P113" s="243">
        <f t="shared" si="4"/>
        <v>55494.86</v>
      </c>
      <c r="Q113" s="714">
        <f t="shared" ref="Q113" si="6">+P114/P113</f>
        <v>0.25670521558212778</v>
      </c>
    </row>
    <row r="114" spans="1:17" ht="14.25" customHeight="1" x14ac:dyDescent="0.3">
      <c r="A114" s="713"/>
      <c r="B114" s="49" t="s">
        <v>219</v>
      </c>
      <c r="C114" s="108"/>
      <c r="D114" s="144"/>
      <c r="E114" s="49"/>
      <c r="F114" s="231">
        <v>14245.82</v>
      </c>
      <c r="G114" s="49"/>
      <c r="H114" s="49"/>
      <c r="I114" s="49"/>
      <c r="J114" s="49"/>
      <c r="K114" s="72"/>
      <c r="L114" s="72"/>
      <c r="M114" s="72"/>
      <c r="N114" s="72"/>
      <c r="O114" s="72"/>
      <c r="P114" s="244">
        <f t="shared" ref="P114:P115" si="7">+SUM(C114:O114)</f>
        <v>14245.82</v>
      </c>
      <c r="Q114" s="715"/>
    </row>
    <row r="115" spans="1:17" ht="14.25" customHeight="1" x14ac:dyDescent="0.3">
      <c r="A115" s="712" t="s">
        <v>229</v>
      </c>
      <c r="B115" s="49"/>
      <c r="C115" s="149"/>
      <c r="D115" s="150"/>
      <c r="E115" s="151"/>
      <c r="F115" s="230">
        <v>1248919.3700000001</v>
      </c>
      <c r="G115" s="151"/>
      <c r="H115" s="151"/>
      <c r="I115" s="151"/>
      <c r="J115" s="151"/>
      <c r="K115" s="152"/>
      <c r="L115" s="152"/>
      <c r="M115" s="152"/>
      <c r="N115" s="152"/>
      <c r="O115" s="152"/>
      <c r="P115" s="243">
        <f t="shared" si="7"/>
        <v>1248919.3700000001</v>
      </c>
      <c r="Q115" s="714">
        <f t="shared" ref="Q115" si="8">+P116/P115</f>
        <v>0.19050031228196898</v>
      </c>
    </row>
    <row r="116" spans="1:17" ht="14.25" customHeight="1" x14ac:dyDescent="0.3">
      <c r="A116" s="713"/>
      <c r="B116" s="49" t="s">
        <v>314</v>
      </c>
      <c r="C116" s="108"/>
      <c r="D116" s="144"/>
      <c r="E116" s="49"/>
      <c r="F116" s="231">
        <v>237919.53</v>
      </c>
      <c r="G116" s="49"/>
      <c r="H116" s="49"/>
      <c r="I116" s="49"/>
      <c r="J116" s="49"/>
      <c r="K116" s="72"/>
      <c r="L116" s="72"/>
      <c r="M116" s="72"/>
      <c r="N116" s="72"/>
      <c r="O116" s="72"/>
      <c r="P116" s="244">
        <f t="shared" ref="P116:P117" si="9">SUM(C116:O116)</f>
        <v>237919.53</v>
      </c>
      <c r="Q116" s="715"/>
    </row>
    <row r="117" spans="1:17" ht="20.25" customHeight="1" x14ac:dyDescent="0.3">
      <c r="A117" s="712" t="s">
        <v>174</v>
      </c>
      <c r="B117" s="49"/>
      <c r="C117" s="149"/>
      <c r="D117" s="150"/>
      <c r="E117" s="151"/>
      <c r="F117" s="230">
        <v>967906.56</v>
      </c>
      <c r="G117" s="151"/>
      <c r="H117" s="151"/>
      <c r="I117" s="151"/>
      <c r="J117" s="151"/>
      <c r="K117" s="152"/>
      <c r="L117" s="152"/>
      <c r="M117" s="152"/>
      <c r="N117" s="152"/>
      <c r="O117" s="152"/>
      <c r="P117" s="243">
        <f t="shared" si="9"/>
        <v>967906.56</v>
      </c>
      <c r="Q117" s="714">
        <f t="shared" ref="Q117" si="10">+P118/P117</f>
        <v>7.7266301408268165E-2</v>
      </c>
    </row>
    <row r="118" spans="1:17" ht="20.25" customHeight="1" x14ac:dyDescent="0.3">
      <c r="A118" s="713"/>
      <c r="B118" s="49" t="s">
        <v>215</v>
      </c>
      <c r="C118" s="108"/>
      <c r="D118" s="144"/>
      <c r="E118" s="49"/>
      <c r="F118" s="231">
        <v>74786.559999999998</v>
      </c>
      <c r="G118" s="49"/>
      <c r="H118" s="49"/>
      <c r="I118" s="49"/>
      <c r="J118" s="49"/>
      <c r="K118" s="72"/>
      <c r="L118" s="72"/>
      <c r="M118" s="72"/>
      <c r="N118" s="72"/>
      <c r="O118" s="72"/>
      <c r="P118" s="244">
        <f t="shared" ref="P118" si="11">+SUM(C118:O118)</f>
        <v>74786.559999999998</v>
      </c>
      <c r="Q118" s="715"/>
    </row>
    <row r="119" spans="1:17" ht="15" customHeight="1" x14ac:dyDescent="0.3">
      <c r="A119" s="712" t="s">
        <v>153</v>
      </c>
      <c r="B119" s="49"/>
      <c r="C119" s="149"/>
      <c r="D119" s="150"/>
      <c r="E119" s="151"/>
      <c r="F119" s="230">
        <v>0</v>
      </c>
      <c r="G119" s="151"/>
      <c r="H119" s="151"/>
      <c r="I119" s="151"/>
      <c r="J119" s="151"/>
      <c r="K119" s="152"/>
      <c r="L119" s="152"/>
      <c r="M119" s="152"/>
      <c r="N119" s="152"/>
      <c r="O119" s="152"/>
      <c r="P119" s="243">
        <f t="shared" ref="P119:P121" si="12">SUM(C119:O119)</f>
        <v>0</v>
      </c>
      <c r="Q119" s="714" t="s">
        <v>166</v>
      </c>
    </row>
    <row r="120" spans="1:17" ht="15" customHeight="1" x14ac:dyDescent="0.3">
      <c r="A120" s="713"/>
      <c r="B120" s="49" t="s">
        <v>219</v>
      </c>
      <c r="C120" s="108"/>
      <c r="D120" s="144"/>
      <c r="E120" s="49"/>
      <c r="F120" s="231">
        <v>606831.37</v>
      </c>
      <c r="G120" s="49"/>
      <c r="H120" s="49"/>
      <c r="I120" s="49"/>
      <c r="J120" s="49"/>
      <c r="K120" s="72"/>
      <c r="L120" s="72"/>
      <c r="M120" s="72"/>
      <c r="N120" s="72"/>
      <c r="O120" s="72"/>
      <c r="P120" s="244">
        <f t="shared" si="12"/>
        <v>606831.37</v>
      </c>
      <c r="Q120" s="715"/>
    </row>
    <row r="121" spans="1:17" ht="15" customHeight="1" x14ac:dyDescent="0.3">
      <c r="A121" s="712" t="s">
        <v>176</v>
      </c>
      <c r="B121" s="49"/>
      <c r="C121" s="149"/>
      <c r="D121" s="150"/>
      <c r="E121" s="151"/>
      <c r="F121" s="230">
        <v>37282.44</v>
      </c>
      <c r="G121" s="151"/>
      <c r="H121" s="151"/>
      <c r="I121" s="151"/>
      <c r="J121" s="151"/>
      <c r="K121" s="152"/>
      <c r="L121" s="152"/>
      <c r="M121" s="152"/>
      <c r="N121" s="152"/>
      <c r="O121" s="152"/>
      <c r="P121" s="243">
        <f t="shared" si="12"/>
        <v>37282.44</v>
      </c>
      <c r="Q121" s="714">
        <f t="shared" ref="Q121" si="13">+P122/P121</f>
        <v>0.52921697185055483</v>
      </c>
    </row>
    <row r="122" spans="1:17" ht="15" customHeight="1" x14ac:dyDescent="0.3">
      <c r="A122" s="713"/>
      <c r="B122" s="49" t="s">
        <v>219</v>
      </c>
      <c r="C122" s="108"/>
      <c r="D122" s="144"/>
      <c r="E122" s="49"/>
      <c r="F122" s="231">
        <v>19730.5</v>
      </c>
      <c r="G122" s="49"/>
      <c r="H122" s="49"/>
      <c r="I122" s="49"/>
      <c r="J122" s="49"/>
      <c r="K122" s="72"/>
      <c r="L122" s="72"/>
      <c r="M122" s="72"/>
      <c r="N122" s="72"/>
      <c r="O122" s="72"/>
      <c r="P122" s="244">
        <f t="shared" ref="P122:P123" si="14">+SUM(C122:O122)</f>
        <v>19730.5</v>
      </c>
      <c r="Q122" s="715"/>
    </row>
    <row r="123" spans="1:17" ht="15" customHeight="1" x14ac:dyDescent="0.3">
      <c r="A123" s="712" t="s">
        <v>179</v>
      </c>
      <c r="B123" s="49"/>
      <c r="C123" s="149"/>
      <c r="D123" s="150"/>
      <c r="E123" s="151"/>
      <c r="F123" s="230">
        <v>1492129.04</v>
      </c>
      <c r="G123" s="151"/>
      <c r="H123" s="151"/>
      <c r="I123" s="151"/>
      <c r="J123" s="151"/>
      <c r="K123" s="152"/>
      <c r="L123" s="152"/>
      <c r="M123" s="152"/>
      <c r="N123" s="152"/>
      <c r="O123" s="152"/>
      <c r="P123" s="243">
        <f t="shared" si="14"/>
        <v>1492129.04</v>
      </c>
      <c r="Q123" s="714">
        <f t="shared" ref="Q123" si="15">+P124/P123</f>
        <v>0.15587087561810337</v>
      </c>
    </row>
    <row r="124" spans="1:17" ht="15" customHeight="1" x14ac:dyDescent="0.3">
      <c r="A124" s="713"/>
      <c r="B124" s="49" t="s">
        <v>219</v>
      </c>
      <c r="C124" s="108"/>
      <c r="D124" s="144"/>
      <c r="E124" s="49"/>
      <c r="F124" s="231">
        <v>232579.46</v>
      </c>
      <c r="G124" s="49"/>
      <c r="H124" s="49"/>
      <c r="I124" s="49"/>
      <c r="J124" s="49"/>
      <c r="K124" s="72"/>
      <c r="L124" s="72"/>
      <c r="M124" s="72"/>
      <c r="N124" s="72"/>
      <c r="O124" s="72"/>
      <c r="P124" s="244">
        <f t="shared" ref="P124:P125" si="16">SUM(C124:O124)</f>
        <v>232579.46</v>
      </c>
      <c r="Q124" s="715"/>
    </row>
    <row r="125" spans="1:17" ht="15" customHeight="1" x14ac:dyDescent="0.3">
      <c r="A125" s="712" t="s">
        <v>182</v>
      </c>
      <c r="B125" s="49"/>
      <c r="C125" s="149"/>
      <c r="D125" s="150"/>
      <c r="E125" s="151"/>
      <c r="F125" s="230">
        <v>27520.080000000002</v>
      </c>
      <c r="G125" s="151"/>
      <c r="H125" s="151"/>
      <c r="I125" s="151"/>
      <c r="J125" s="151"/>
      <c r="K125" s="152"/>
      <c r="L125" s="152"/>
      <c r="M125" s="152"/>
      <c r="N125" s="152"/>
      <c r="O125" s="152"/>
      <c r="P125" s="243">
        <f t="shared" si="16"/>
        <v>27520.080000000002</v>
      </c>
      <c r="Q125" s="714">
        <f t="shared" ref="Q125" si="17">+P126/P125</f>
        <v>0</v>
      </c>
    </row>
    <row r="126" spans="1:17" ht="15" customHeight="1" x14ac:dyDescent="0.3">
      <c r="A126" s="713"/>
      <c r="B126" s="49" t="s">
        <v>215</v>
      </c>
      <c r="C126" s="108"/>
      <c r="D126" s="144"/>
      <c r="E126" s="49"/>
      <c r="F126" s="231">
        <v>0</v>
      </c>
      <c r="G126" s="49"/>
      <c r="H126" s="49"/>
      <c r="I126" s="49"/>
      <c r="J126" s="49"/>
      <c r="K126" s="72"/>
      <c r="L126" s="72"/>
      <c r="M126" s="72"/>
      <c r="N126" s="72"/>
      <c r="O126" s="72"/>
      <c r="P126" s="244">
        <f t="shared" ref="P126" si="18">+SUM(C126:O126)</f>
        <v>0</v>
      </c>
      <c r="Q126" s="715"/>
    </row>
    <row r="127" spans="1:17" ht="21" customHeight="1" x14ac:dyDescent="0.3">
      <c r="A127" s="214"/>
      <c r="B127" s="147"/>
      <c r="C127" s="155"/>
      <c r="D127" s="156"/>
      <c r="E127" s="147"/>
      <c r="F127" s="240"/>
      <c r="G127" s="147"/>
      <c r="H127" s="147"/>
      <c r="I127" s="147"/>
      <c r="J127" s="147"/>
      <c r="K127" s="157"/>
      <c r="L127" s="157"/>
      <c r="M127" s="157"/>
      <c r="N127" s="157"/>
      <c r="O127" s="157"/>
      <c r="P127" s="245"/>
      <c r="Q127" s="215"/>
    </row>
    <row r="128" spans="1:17" ht="26.25" customHeight="1" x14ac:dyDescent="0.3">
      <c r="A128" s="708" t="s">
        <v>154</v>
      </c>
      <c r="B128" s="716"/>
      <c r="C128" s="159" t="s">
        <v>98</v>
      </c>
      <c r="D128" s="160"/>
      <c r="E128" s="158"/>
      <c r="F128" s="241">
        <f>+F91+F93+F95+F97+F99+F101+F103+F105+F107+F109+F111+F113+F115+F117+F119+F121+F123+F125</f>
        <v>10318020.029999999</v>
      </c>
      <c r="G128" s="158"/>
      <c r="H128" s="158"/>
      <c r="I128" s="158"/>
      <c r="J128" s="158"/>
      <c r="K128" s="161"/>
      <c r="L128" s="161"/>
      <c r="M128" s="161"/>
      <c r="N128" s="161"/>
      <c r="O128" s="161"/>
      <c r="P128" s="246">
        <f>+P91+P93+P95+P97+P99+P101+P103+P105+P107+P109+P111+P113+P115+P117+P119+P121+P123+P125</f>
        <v>10318020.029999999</v>
      </c>
      <c r="Q128" s="710">
        <f>+P129/P128</f>
        <v>0.20694214333677741</v>
      </c>
    </row>
    <row r="129" spans="1:17" ht="26.25" customHeight="1" x14ac:dyDescent="0.3">
      <c r="A129" s="709"/>
      <c r="B129" s="717"/>
      <c r="C129" s="163" t="s">
        <v>97</v>
      </c>
      <c r="D129" s="164"/>
      <c r="E129" s="162"/>
      <c r="F129" s="242">
        <f>+F92+F94+F96+F98+F100+F102+F104+F106+F108+F110+F112+F114+F116+F118+F120+F122+F124+F126</f>
        <v>2135233.1800000002</v>
      </c>
      <c r="G129" s="162"/>
      <c r="H129" s="162"/>
      <c r="I129" s="162"/>
      <c r="J129" s="162"/>
      <c r="K129" s="165"/>
      <c r="L129" s="165"/>
      <c r="M129" s="165"/>
      <c r="N129" s="165"/>
      <c r="O129" s="165"/>
      <c r="P129" s="247">
        <f>+P92+P94+P96+P98+P100+P102+P104+P106+P108+P110+P112+P114+P116+P118+P120+P122+P124+P126</f>
        <v>2135233.1800000002</v>
      </c>
      <c r="Q129" s="711"/>
    </row>
    <row r="130" spans="1:17" x14ac:dyDescent="0.3">
      <c r="A130" s="66"/>
      <c r="Q130" s="69"/>
    </row>
    <row r="131" spans="1:17" x14ac:dyDescent="0.3">
      <c r="A131" s="718" t="s">
        <v>95</v>
      </c>
      <c r="B131" s="719"/>
      <c r="C131" s="719"/>
      <c r="D131" s="722"/>
      <c r="E131" s="722"/>
      <c r="F131" s="722"/>
      <c r="G131" s="722"/>
      <c r="H131" s="722"/>
      <c r="I131" s="722"/>
      <c r="J131" s="722"/>
      <c r="K131" s="722"/>
      <c r="L131" s="722"/>
      <c r="M131" s="722"/>
      <c r="N131" s="722"/>
      <c r="O131" s="722"/>
      <c r="P131" s="722"/>
      <c r="Q131" s="723"/>
    </row>
    <row r="132" spans="1:17" ht="68.25" customHeight="1" x14ac:dyDescent="0.3">
      <c r="A132" s="720"/>
      <c r="B132" s="721"/>
      <c r="C132" s="721"/>
      <c r="D132" s="724"/>
      <c r="E132" s="724"/>
      <c r="F132" s="724"/>
      <c r="G132" s="724"/>
      <c r="H132" s="724"/>
      <c r="I132" s="724"/>
      <c r="J132" s="724"/>
      <c r="K132" s="724"/>
      <c r="L132" s="724"/>
      <c r="M132" s="724"/>
      <c r="N132" s="724"/>
      <c r="O132" s="724"/>
      <c r="P132" s="724"/>
      <c r="Q132" s="725"/>
    </row>
    <row r="133" spans="1:17" x14ac:dyDescent="0.3">
      <c r="A133" s="66"/>
      <c r="Q133" s="69"/>
    </row>
    <row r="134" spans="1:17" x14ac:dyDescent="0.3">
      <c r="A134" s="726" t="s">
        <v>96</v>
      </c>
      <c r="B134" s="727"/>
      <c r="C134" s="727"/>
      <c r="D134" s="727"/>
      <c r="Q134" s="69"/>
    </row>
    <row r="135" spans="1:17" x14ac:dyDescent="0.3">
      <c r="A135" s="66"/>
      <c r="Q135" s="69"/>
    </row>
    <row r="136" spans="1:17" ht="15" thickBot="1" x14ac:dyDescent="0.35">
      <c r="A136" s="88"/>
      <c r="B136" s="89"/>
      <c r="C136" s="89"/>
      <c r="D136" s="89"/>
      <c r="E136" s="89"/>
      <c r="F136" s="89"/>
      <c r="G136" s="89"/>
      <c r="H136" s="89"/>
      <c r="I136" s="89"/>
      <c r="J136" s="89"/>
      <c r="K136" s="89"/>
      <c r="L136" s="89"/>
      <c r="M136" s="89"/>
      <c r="N136" s="89"/>
      <c r="O136" s="89"/>
      <c r="P136" s="89"/>
      <c r="Q136" s="90"/>
    </row>
  </sheetData>
  <mergeCells count="211">
    <mergeCell ref="A6:C6"/>
    <mergeCell ref="D6:F6"/>
    <mergeCell ref="G6:J6"/>
    <mergeCell ref="K6:N6"/>
    <mergeCell ref="O6:Q6"/>
    <mergeCell ref="A8:Q8"/>
    <mergeCell ref="A1:Q1"/>
    <mergeCell ref="A2:Q2"/>
    <mergeCell ref="A4:Q4"/>
    <mergeCell ref="A5:C5"/>
    <mergeCell ref="D5:F5"/>
    <mergeCell ref="G5:J5"/>
    <mergeCell ref="K5:N5"/>
    <mergeCell ref="O5:Q5"/>
    <mergeCell ref="A14:D15"/>
    <mergeCell ref="E14:E15"/>
    <mergeCell ref="F14:G15"/>
    <mergeCell ref="H14:I15"/>
    <mergeCell ref="J14:M15"/>
    <mergeCell ref="N14:Q15"/>
    <mergeCell ref="A9:B9"/>
    <mergeCell ref="C9:Q9"/>
    <mergeCell ref="A11:Q11"/>
    <mergeCell ref="A12:B12"/>
    <mergeCell ref="C12:Q12"/>
    <mergeCell ref="A13:D13"/>
    <mergeCell ref="F13:G13"/>
    <mergeCell ref="H13:I13"/>
    <mergeCell ref="J13:M13"/>
    <mergeCell ref="N13:Q13"/>
    <mergeCell ref="A20:B20"/>
    <mergeCell ref="C20:E20"/>
    <mergeCell ref="F20:H20"/>
    <mergeCell ref="I20:K20"/>
    <mergeCell ref="L20:N20"/>
    <mergeCell ref="O20:Q20"/>
    <mergeCell ref="A16:C16"/>
    <mergeCell ref="D16:Q16"/>
    <mergeCell ref="A18:Q18"/>
    <mergeCell ref="A19:B19"/>
    <mergeCell ref="C19:E19"/>
    <mergeCell ref="F19:H19"/>
    <mergeCell ref="I19:K19"/>
    <mergeCell ref="L19:N19"/>
    <mergeCell ref="O19:Q19"/>
    <mergeCell ref="O25:Q25"/>
    <mergeCell ref="A26:B26"/>
    <mergeCell ref="C26:E26"/>
    <mergeCell ref="F26:H26"/>
    <mergeCell ref="L26:N26"/>
    <mergeCell ref="O26:Q26"/>
    <mergeCell ref="A21:C21"/>
    <mergeCell ref="D21:Q21"/>
    <mergeCell ref="A22:C22"/>
    <mergeCell ref="D22:Q22"/>
    <mergeCell ref="A24:Q24"/>
    <mergeCell ref="A25:B25"/>
    <mergeCell ref="C25:E25"/>
    <mergeCell ref="F25:H25"/>
    <mergeCell ref="I25:K26"/>
    <mergeCell ref="L25:N25"/>
    <mergeCell ref="A34:B34"/>
    <mergeCell ref="C34:Q34"/>
    <mergeCell ref="A36:Q36"/>
    <mergeCell ref="C37:D37"/>
    <mergeCell ref="F37:G37"/>
    <mergeCell ref="H37:I37"/>
    <mergeCell ref="J37:K37"/>
    <mergeCell ref="L37:M37"/>
    <mergeCell ref="A29:Q29"/>
    <mergeCell ref="A30:Q30"/>
    <mergeCell ref="A31:Q31"/>
    <mergeCell ref="A32:B32"/>
    <mergeCell ref="C32:Q32"/>
    <mergeCell ref="A33:B33"/>
    <mergeCell ref="C33:Q33"/>
    <mergeCell ref="A42:Q42"/>
    <mergeCell ref="A43:Q43"/>
    <mergeCell ref="A44:B44"/>
    <mergeCell ref="C44:Q44"/>
    <mergeCell ref="A45:B45"/>
    <mergeCell ref="C45:Q45"/>
    <mergeCell ref="C38:D38"/>
    <mergeCell ref="F38:G38"/>
    <mergeCell ref="H38:I38"/>
    <mergeCell ref="J38:K38"/>
    <mergeCell ref="L38:M38"/>
    <mergeCell ref="P39:Q39"/>
    <mergeCell ref="A50:Q50"/>
    <mergeCell ref="C51:D51"/>
    <mergeCell ref="F51:G51"/>
    <mergeCell ref="H51:I51"/>
    <mergeCell ref="J51:K51"/>
    <mergeCell ref="L51:M51"/>
    <mergeCell ref="A46:B46"/>
    <mergeCell ref="C46:Q46"/>
    <mergeCell ref="A48:Q48"/>
    <mergeCell ref="C49:D49"/>
    <mergeCell ref="F49:G49"/>
    <mergeCell ref="H49:I49"/>
    <mergeCell ref="J49:K49"/>
    <mergeCell ref="L49:M49"/>
    <mergeCell ref="A54:O54"/>
    <mergeCell ref="P54:Q54"/>
    <mergeCell ref="A56:Q56"/>
    <mergeCell ref="A57:Q57"/>
    <mergeCell ref="A58:Q58"/>
    <mergeCell ref="A59:B59"/>
    <mergeCell ref="C59:Q59"/>
    <mergeCell ref="C52:D52"/>
    <mergeCell ref="F52:G52"/>
    <mergeCell ref="H52:I52"/>
    <mergeCell ref="J52:K52"/>
    <mergeCell ref="L52:M52"/>
    <mergeCell ref="P53:Q53"/>
    <mergeCell ref="I53:O53"/>
    <mergeCell ref="C65:D65"/>
    <mergeCell ref="F65:G65"/>
    <mergeCell ref="H65:I65"/>
    <mergeCell ref="J65:K65"/>
    <mergeCell ref="L65:M65"/>
    <mergeCell ref="P66:Q66"/>
    <mergeCell ref="A60:B60"/>
    <mergeCell ref="C60:Q60"/>
    <mergeCell ref="A61:B61"/>
    <mergeCell ref="C61:Q61"/>
    <mergeCell ref="A63:Q63"/>
    <mergeCell ref="C64:D64"/>
    <mergeCell ref="F64:G64"/>
    <mergeCell ref="H64:I64"/>
    <mergeCell ref="J64:K64"/>
    <mergeCell ref="L64:M64"/>
    <mergeCell ref="A71:B71"/>
    <mergeCell ref="C71:Q71"/>
    <mergeCell ref="A73:Q73"/>
    <mergeCell ref="C74:D74"/>
    <mergeCell ref="F74:G74"/>
    <mergeCell ref="H74:I74"/>
    <mergeCell ref="J74:K74"/>
    <mergeCell ref="L74:M74"/>
    <mergeCell ref="A67:Q67"/>
    <mergeCell ref="A68:Q68"/>
    <mergeCell ref="A69:B69"/>
    <mergeCell ref="C69:Q69"/>
    <mergeCell ref="A70:B70"/>
    <mergeCell ref="C70:Q70"/>
    <mergeCell ref="A78:O78"/>
    <mergeCell ref="P78:Q78"/>
    <mergeCell ref="A80:O80"/>
    <mergeCell ref="P80:Q80"/>
    <mergeCell ref="A82:C83"/>
    <mergeCell ref="D82:Q83"/>
    <mergeCell ref="C75:D75"/>
    <mergeCell ref="F75:G75"/>
    <mergeCell ref="H75:I75"/>
    <mergeCell ref="J75:K75"/>
    <mergeCell ref="L75:M75"/>
    <mergeCell ref="P76:Q76"/>
    <mergeCell ref="A91:A92"/>
    <mergeCell ref="B91:B92"/>
    <mergeCell ref="Q91:Q92"/>
    <mergeCell ref="A93:A94"/>
    <mergeCell ref="B93:B94"/>
    <mergeCell ref="Q93:Q94"/>
    <mergeCell ref="A85:D85"/>
    <mergeCell ref="A88:Q88"/>
    <mergeCell ref="A89:A90"/>
    <mergeCell ref="B89:B90"/>
    <mergeCell ref="C89:O89"/>
    <mergeCell ref="P89:P90"/>
    <mergeCell ref="Q89:Q90"/>
    <mergeCell ref="A131:C132"/>
    <mergeCell ref="D131:Q132"/>
    <mergeCell ref="A134:D134"/>
    <mergeCell ref="A95:A96"/>
    <mergeCell ref="B95:B96"/>
    <mergeCell ref="Q95:Q96"/>
    <mergeCell ref="A97:A98"/>
    <mergeCell ref="B97:B98"/>
    <mergeCell ref="Q97:Q98"/>
    <mergeCell ref="A99:A100"/>
    <mergeCell ref="A119:A120"/>
    <mergeCell ref="A121:A122"/>
    <mergeCell ref="A113:A114"/>
    <mergeCell ref="A115:A116"/>
    <mergeCell ref="A117:A118"/>
    <mergeCell ref="Q99:Q100"/>
    <mergeCell ref="A101:A102"/>
    <mergeCell ref="Q101:Q102"/>
    <mergeCell ref="A103:A104"/>
    <mergeCell ref="Q103:Q104"/>
    <mergeCell ref="A105:A106"/>
    <mergeCell ref="Q105:Q106"/>
    <mergeCell ref="A107:A108"/>
    <mergeCell ref="Q107:Q108"/>
    <mergeCell ref="A128:A129"/>
    <mergeCell ref="Q128:Q129"/>
    <mergeCell ref="A109:A110"/>
    <mergeCell ref="Q109:Q110"/>
    <mergeCell ref="A111:A112"/>
    <mergeCell ref="Q111:Q112"/>
    <mergeCell ref="Q113:Q114"/>
    <mergeCell ref="B128:B129"/>
    <mergeCell ref="Q115:Q116"/>
    <mergeCell ref="Q117:Q118"/>
    <mergeCell ref="Q119:Q120"/>
    <mergeCell ref="Q121:Q122"/>
    <mergeCell ref="A123:A124"/>
    <mergeCell ref="A125:A126"/>
    <mergeCell ref="Q123:Q124"/>
    <mergeCell ref="Q125:Q126"/>
  </mergeCells>
  <printOptions horizontalCentered="1"/>
  <pageMargins left="0.15748031496063" right="0.196850393700787" top="0.31496062992126" bottom="0.15748031496063" header="0.31496062992126" footer="0.15748031496063"/>
  <pageSetup scale="42" orientation="portrait" r:id="rId1"/>
  <headerFooter>
    <oddHeader>Página &amp;P</oddHeader>
    <oddFooter>&amp;LElaboró
Nombre, Cargo y Firma&amp;CRevisó
Nombre, Cargo y Firma&amp;RAutorizó
Nombre, Cargo y Firma</oddFooter>
  </headerFooter>
  <rowBreaks count="1" manualBreakCount="1">
    <brk id="86" max="16" man="1"/>
  </rowBreaks>
  <drawing r:id="rId2"/>
  <legacyDrawingHF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900-000000000000}">
          <x14:formula1>
            <xm:f>Datos!$B$21:$B$23</xm:f>
          </x14:formula1>
          <xm:sqref>F26:H26</xm:sqref>
        </x14:dataValidation>
        <x14:dataValidation type="list" allowBlank="1" showInputMessage="1" showErrorMessage="1" xr:uid="{00000000-0002-0000-0900-000001000000}">
          <x14:formula1>
            <xm:f>Datos!$B$14:$B$18</xm:f>
          </x14:formula1>
          <xm:sqref>H14:I15</xm:sqref>
        </x14:dataValidation>
        <x14:dataValidation type="list" allowBlank="1" showInputMessage="1" showErrorMessage="1" xr:uid="{00000000-0002-0000-0900-000002000000}">
          <x14:formula1>
            <xm:f>Datos!$C$4:$C$5</xm:f>
          </x14:formula1>
          <xm:sqref>C34:Q34 C46:Q46 C61:Q61 C71:Q71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A1:Q122"/>
  <sheetViews>
    <sheetView showGridLines="0" tabSelected="1" topLeftCell="A22" zoomScale="90" zoomScaleNormal="90" zoomScaleSheetLayoutView="100" workbookViewId="0">
      <selection activeCell="B113" sqref="B113"/>
    </sheetView>
  </sheetViews>
  <sheetFormatPr baseColWidth="10" defaultRowHeight="14.25" x14ac:dyDescent="0.3"/>
  <cols>
    <col min="1" max="1" width="28.28515625" style="67" customWidth="1"/>
    <col min="2" max="2" width="14.85546875" style="67" customWidth="1"/>
    <col min="3" max="3" width="13.85546875" style="67" customWidth="1"/>
    <col min="4" max="4" width="13.5703125" style="67" customWidth="1"/>
    <col min="5" max="5" width="15.85546875" style="67" customWidth="1"/>
    <col min="6" max="6" width="13.7109375" style="67" customWidth="1"/>
    <col min="7" max="7" width="14.5703125" style="67" customWidth="1"/>
    <col min="8" max="12" width="9.42578125" style="67" customWidth="1"/>
    <col min="13" max="13" width="11.42578125" style="67"/>
    <col min="14" max="14" width="16" style="67" customWidth="1"/>
    <col min="15" max="15" width="15.42578125" style="67" customWidth="1"/>
    <col min="16" max="16" width="17" style="67" customWidth="1"/>
    <col min="17" max="17" width="18" style="67" customWidth="1"/>
    <col min="18" max="16384" width="11.42578125" style="67"/>
  </cols>
  <sheetData>
    <row r="1" spans="1:17" ht="75" customHeight="1" thickBot="1" x14ac:dyDescent="0.35">
      <c r="A1" s="480" t="s">
        <v>146</v>
      </c>
      <c r="B1" s="481"/>
      <c r="C1" s="481"/>
      <c r="D1" s="481"/>
      <c r="E1" s="481"/>
      <c r="F1" s="481"/>
      <c r="G1" s="481"/>
      <c r="H1" s="481"/>
      <c r="I1" s="481"/>
      <c r="J1" s="481"/>
      <c r="K1" s="481"/>
      <c r="L1" s="481"/>
      <c r="M1" s="481"/>
      <c r="N1" s="481"/>
      <c r="O1" s="481"/>
      <c r="P1" s="481"/>
      <c r="Q1" s="482"/>
    </row>
    <row r="2" spans="1:17" ht="18.95" customHeight="1" x14ac:dyDescent="0.3">
      <c r="A2" s="498" t="s">
        <v>0</v>
      </c>
      <c r="B2" s="499"/>
      <c r="C2" s="499"/>
      <c r="D2" s="499"/>
      <c r="E2" s="499"/>
      <c r="F2" s="499"/>
      <c r="G2" s="499"/>
      <c r="H2" s="499"/>
      <c r="I2" s="499"/>
      <c r="J2" s="499"/>
      <c r="K2" s="499"/>
      <c r="L2" s="499"/>
      <c r="M2" s="499"/>
      <c r="N2" s="499"/>
      <c r="O2" s="499"/>
      <c r="P2" s="499"/>
      <c r="Q2" s="500"/>
    </row>
    <row r="3" spans="1:17" ht="15.75" customHeight="1" x14ac:dyDescent="0.3">
      <c r="A3" s="66"/>
      <c r="Q3" s="69"/>
    </row>
    <row r="4" spans="1:17" ht="27" customHeight="1" x14ac:dyDescent="0.3">
      <c r="A4" s="501" t="s">
        <v>1</v>
      </c>
      <c r="B4" s="484"/>
      <c r="C4" s="484"/>
      <c r="D4" s="484"/>
      <c r="E4" s="484"/>
      <c r="F4" s="484"/>
      <c r="G4" s="484"/>
      <c r="H4" s="484"/>
      <c r="I4" s="484"/>
      <c r="J4" s="484"/>
      <c r="K4" s="484"/>
      <c r="L4" s="484"/>
      <c r="M4" s="484"/>
      <c r="N4" s="484"/>
      <c r="O4" s="484"/>
      <c r="P4" s="484"/>
      <c r="Q4" s="502"/>
    </row>
    <row r="5" spans="1:17" ht="18" customHeight="1" x14ac:dyDescent="0.3">
      <c r="A5" s="761" t="s">
        <v>37</v>
      </c>
      <c r="B5" s="664"/>
      <c r="C5" s="664"/>
      <c r="D5" s="664" t="s">
        <v>113</v>
      </c>
      <c r="E5" s="664"/>
      <c r="F5" s="664"/>
      <c r="G5" s="659" t="s">
        <v>2</v>
      </c>
      <c r="H5" s="659"/>
      <c r="I5" s="659"/>
      <c r="J5" s="659"/>
      <c r="K5" s="659" t="s">
        <v>99</v>
      </c>
      <c r="L5" s="659"/>
      <c r="M5" s="659"/>
      <c r="N5" s="659"/>
      <c r="O5" s="659" t="s">
        <v>189</v>
      </c>
      <c r="P5" s="659"/>
      <c r="Q5" s="762"/>
    </row>
    <row r="6" spans="1:17" s="105" customFormat="1" ht="69" customHeight="1" x14ac:dyDescent="0.3">
      <c r="A6" s="669" t="str">
        <f>PROPOSITO!A6</f>
        <v>INTERAPAS</v>
      </c>
      <c r="B6" s="654"/>
      <c r="C6" s="654"/>
      <c r="D6" s="494" t="str">
        <f>PROPOSITO!D6</f>
        <v>FC25</v>
      </c>
      <c r="E6" s="494"/>
      <c r="F6" s="494"/>
      <c r="G6" s="494" t="str">
        <f>PROPOSITO!G6</f>
        <v>Comercial (facturación y cobranza)</v>
      </c>
      <c r="H6" s="494"/>
      <c r="I6" s="494"/>
      <c r="J6" s="494"/>
      <c r="K6" s="494" t="str">
        <f>PROPOSITO!K6</f>
        <v>Dirección de Comercialización</v>
      </c>
      <c r="L6" s="494"/>
      <c r="M6" s="494"/>
      <c r="N6" s="494"/>
      <c r="O6" s="504">
        <f>PROPOSITO!O6</f>
        <v>82649009.390000001</v>
      </c>
      <c r="P6" s="504"/>
      <c r="Q6" s="505"/>
    </row>
    <row r="7" spans="1:17" ht="6" customHeight="1" x14ac:dyDescent="0.3">
      <c r="A7" s="75"/>
      <c r="B7" s="205"/>
      <c r="C7" s="205"/>
      <c r="D7" s="205"/>
      <c r="E7" s="205"/>
      <c r="F7" s="206"/>
      <c r="G7" s="206"/>
      <c r="H7" s="206"/>
      <c r="I7" s="206"/>
      <c r="J7" s="206"/>
      <c r="K7" s="206"/>
      <c r="L7" s="206"/>
      <c r="Q7" s="69"/>
    </row>
    <row r="8" spans="1:17" ht="19.5" customHeight="1" x14ac:dyDescent="0.3">
      <c r="A8" s="779" t="s">
        <v>4</v>
      </c>
      <c r="B8" s="780"/>
      <c r="C8" s="780"/>
      <c r="D8" s="780"/>
      <c r="E8" s="780"/>
      <c r="F8" s="780"/>
      <c r="G8" s="780"/>
      <c r="H8" s="780"/>
      <c r="I8" s="780"/>
      <c r="J8" s="780"/>
      <c r="K8" s="780"/>
      <c r="L8" s="780"/>
      <c r="M8" s="780"/>
      <c r="N8" s="780"/>
      <c r="O8" s="780"/>
      <c r="P8" s="780"/>
      <c r="Q8" s="781"/>
    </row>
    <row r="9" spans="1:17" ht="60.75" customHeight="1" x14ac:dyDescent="0.3">
      <c r="A9" s="598" t="s">
        <v>63</v>
      </c>
      <c r="B9" s="599"/>
      <c r="C9" s="756" t="str">
        <f>MIR!A94</f>
        <v>Evalúa el número de tomas que se suspenden por detección de irregularidades que van en contra del reglamento de INTERAPAS, así como la Ley de Aguas del Estado de San Luis Potosí.</v>
      </c>
      <c r="D9" s="756"/>
      <c r="E9" s="756"/>
      <c r="F9" s="756"/>
      <c r="G9" s="756"/>
      <c r="H9" s="756"/>
      <c r="I9" s="756"/>
      <c r="J9" s="756"/>
      <c r="K9" s="756"/>
      <c r="L9" s="756"/>
      <c r="M9" s="756"/>
      <c r="N9" s="756"/>
      <c r="O9" s="756"/>
      <c r="P9" s="756"/>
      <c r="Q9" s="757"/>
    </row>
    <row r="10" spans="1:17" x14ac:dyDescent="0.3">
      <c r="A10" s="66"/>
      <c r="Q10" s="69"/>
    </row>
    <row r="11" spans="1:17" x14ac:dyDescent="0.3">
      <c r="A11" s="272" t="s">
        <v>5</v>
      </c>
      <c r="B11" s="273"/>
      <c r="C11" s="273"/>
      <c r="D11" s="273"/>
      <c r="E11" s="273"/>
      <c r="F11" s="273"/>
      <c r="G11" s="273"/>
      <c r="H11" s="273"/>
      <c r="I11" s="273"/>
      <c r="J11" s="273"/>
      <c r="K11" s="273"/>
      <c r="L11" s="273"/>
      <c r="M11" s="273"/>
      <c r="N11" s="273"/>
      <c r="O11" s="273"/>
      <c r="P11" s="273"/>
      <c r="Q11" s="274"/>
    </row>
    <row r="12" spans="1:17" ht="36.950000000000003" customHeight="1" x14ac:dyDescent="0.3">
      <c r="A12" s="667" t="s">
        <v>144</v>
      </c>
      <c r="B12" s="668"/>
      <c r="C12" s="474" t="str">
        <f>MIR!F94</f>
        <v>10. Número de suspensión de servicio por cada mil tomas.</v>
      </c>
      <c r="D12" s="474"/>
      <c r="E12" s="474"/>
      <c r="F12" s="474"/>
      <c r="G12" s="474"/>
      <c r="H12" s="474"/>
      <c r="I12" s="474"/>
      <c r="J12" s="474"/>
      <c r="K12" s="474"/>
      <c r="L12" s="474"/>
      <c r="M12" s="474"/>
      <c r="N12" s="474"/>
      <c r="O12" s="474"/>
      <c r="P12" s="474"/>
      <c r="Q12" s="475"/>
    </row>
    <row r="13" spans="1:17" ht="32.25" customHeight="1" x14ac:dyDescent="0.3">
      <c r="A13" s="647" t="s">
        <v>120</v>
      </c>
      <c r="B13" s="648"/>
      <c r="C13" s="648"/>
      <c r="D13" s="648"/>
      <c r="E13" s="109" t="s">
        <v>82</v>
      </c>
      <c r="F13" s="648" t="s">
        <v>7</v>
      </c>
      <c r="G13" s="648"/>
      <c r="H13" s="648" t="s">
        <v>103</v>
      </c>
      <c r="I13" s="648"/>
      <c r="J13" s="675" t="s">
        <v>104</v>
      </c>
      <c r="K13" s="676"/>
      <c r="L13" s="676"/>
      <c r="M13" s="677"/>
      <c r="N13" s="648" t="s">
        <v>115</v>
      </c>
      <c r="O13" s="648"/>
      <c r="P13" s="648"/>
      <c r="Q13" s="649"/>
    </row>
    <row r="14" spans="1:17" ht="39" customHeight="1" x14ac:dyDescent="0.3">
      <c r="A14" s="605" t="s">
        <v>303</v>
      </c>
      <c r="B14" s="564"/>
      <c r="C14" s="564"/>
      <c r="D14" s="564"/>
      <c r="E14" s="579" t="str">
        <f>MIR!A99</f>
        <v>Gestión</v>
      </c>
      <c r="F14" s="579" t="str">
        <f>MIR!D99</f>
        <v>Eficiencia</v>
      </c>
      <c r="G14" s="579"/>
      <c r="H14" s="579" t="s">
        <v>52</v>
      </c>
      <c r="I14" s="579"/>
      <c r="J14" s="678" t="s">
        <v>126</v>
      </c>
      <c r="K14" s="679"/>
      <c r="L14" s="679"/>
      <c r="M14" s="680"/>
      <c r="N14" s="564"/>
      <c r="O14" s="564"/>
      <c r="P14" s="564"/>
      <c r="Q14" s="566"/>
    </row>
    <row r="15" spans="1:17" ht="45" customHeight="1" x14ac:dyDescent="0.3">
      <c r="A15" s="605"/>
      <c r="B15" s="564"/>
      <c r="C15" s="564"/>
      <c r="D15" s="564"/>
      <c r="E15" s="579"/>
      <c r="F15" s="579"/>
      <c r="G15" s="579"/>
      <c r="H15" s="579"/>
      <c r="I15" s="579"/>
      <c r="J15" s="681"/>
      <c r="K15" s="682"/>
      <c r="L15" s="682"/>
      <c r="M15" s="683"/>
      <c r="N15" s="564"/>
      <c r="O15" s="564"/>
      <c r="P15" s="564"/>
      <c r="Q15" s="566"/>
    </row>
    <row r="16" spans="1:17" ht="32.25" customHeight="1" x14ac:dyDescent="0.3">
      <c r="A16" s="650" t="s">
        <v>8</v>
      </c>
      <c r="B16" s="651"/>
      <c r="C16" s="651"/>
      <c r="D16" s="724"/>
      <c r="E16" s="724"/>
      <c r="F16" s="724"/>
      <c r="G16" s="724"/>
      <c r="H16" s="724"/>
      <c r="I16" s="724"/>
      <c r="J16" s="724"/>
      <c r="K16" s="724"/>
      <c r="L16" s="724"/>
      <c r="M16" s="724"/>
      <c r="N16" s="724"/>
      <c r="O16" s="724"/>
      <c r="P16" s="724"/>
      <c r="Q16" s="725"/>
    </row>
    <row r="17" spans="1:17" ht="12.75" customHeight="1" x14ac:dyDescent="0.3">
      <c r="A17" s="66"/>
      <c r="Q17" s="69"/>
    </row>
    <row r="18" spans="1:17" x14ac:dyDescent="0.3">
      <c r="A18" s="272" t="s">
        <v>9</v>
      </c>
      <c r="B18" s="273"/>
      <c r="C18" s="273"/>
      <c r="D18" s="273"/>
      <c r="E18" s="273"/>
      <c r="F18" s="273"/>
      <c r="G18" s="273"/>
      <c r="H18" s="273"/>
      <c r="I18" s="273"/>
      <c r="J18" s="273"/>
      <c r="K18" s="273"/>
      <c r="L18" s="273"/>
      <c r="M18" s="273"/>
      <c r="N18" s="273"/>
      <c r="O18" s="273"/>
      <c r="P18" s="273"/>
      <c r="Q18" s="274"/>
    </row>
    <row r="19" spans="1:17" x14ac:dyDescent="0.3">
      <c r="A19" s="647" t="s">
        <v>10</v>
      </c>
      <c r="B19" s="648"/>
      <c r="C19" s="648" t="s">
        <v>11</v>
      </c>
      <c r="D19" s="648"/>
      <c r="E19" s="648"/>
      <c r="F19" s="648" t="s">
        <v>12</v>
      </c>
      <c r="G19" s="648"/>
      <c r="H19" s="648"/>
      <c r="I19" s="648" t="s">
        <v>13</v>
      </c>
      <c r="J19" s="648"/>
      <c r="K19" s="648"/>
      <c r="L19" s="648" t="s">
        <v>14</v>
      </c>
      <c r="M19" s="648"/>
      <c r="N19" s="648"/>
      <c r="O19" s="648" t="s">
        <v>15</v>
      </c>
      <c r="P19" s="648"/>
      <c r="Q19" s="649"/>
    </row>
    <row r="20" spans="1:17" s="77" customFormat="1" ht="24.75" customHeight="1" x14ac:dyDescent="0.25">
      <c r="A20" s="508" t="s">
        <v>138</v>
      </c>
      <c r="B20" s="454"/>
      <c r="C20" s="454" t="s">
        <v>138</v>
      </c>
      <c r="D20" s="454"/>
      <c r="E20" s="454"/>
      <c r="F20" s="454" t="s">
        <v>138</v>
      </c>
      <c r="G20" s="454"/>
      <c r="H20" s="454"/>
      <c r="I20" s="454" t="s">
        <v>138</v>
      </c>
      <c r="J20" s="454"/>
      <c r="K20" s="454"/>
      <c r="L20" s="455" t="s">
        <v>138</v>
      </c>
      <c r="M20" s="455"/>
      <c r="N20" s="455"/>
      <c r="O20" s="456" t="s">
        <v>138</v>
      </c>
      <c r="P20" s="456"/>
      <c r="Q20" s="457"/>
    </row>
    <row r="21" spans="1:17" ht="41.25" customHeight="1" x14ac:dyDescent="0.3">
      <c r="A21" s="773" t="s">
        <v>16</v>
      </c>
      <c r="B21" s="774"/>
      <c r="C21" s="775"/>
      <c r="D21" s="776" t="str">
        <f>MIR!J94</f>
        <v>Informe de la Dirección de Comercialización.</v>
      </c>
      <c r="E21" s="777"/>
      <c r="F21" s="777"/>
      <c r="G21" s="777"/>
      <c r="H21" s="777"/>
      <c r="I21" s="777"/>
      <c r="J21" s="777"/>
      <c r="K21" s="777"/>
      <c r="L21" s="777"/>
      <c r="M21" s="777"/>
      <c r="N21" s="777"/>
      <c r="O21" s="777"/>
      <c r="P21" s="777"/>
      <c r="Q21" s="778"/>
    </row>
    <row r="22" spans="1:17" ht="41.25" customHeight="1" x14ac:dyDescent="0.3">
      <c r="A22" s="472" t="s">
        <v>105</v>
      </c>
      <c r="B22" s="473"/>
      <c r="C22" s="473"/>
      <c r="D22" s="654" t="str">
        <f>MIR!N94</f>
        <v>Los usuarios que se encuentren con toma instalada de manera ilegal, acudirán al Organismo a regularizar sus tomas, para evitar corte de servicio, multas y recargos.</v>
      </c>
      <c r="E22" s="654"/>
      <c r="F22" s="654"/>
      <c r="G22" s="654"/>
      <c r="H22" s="654"/>
      <c r="I22" s="654"/>
      <c r="J22" s="654"/>
      <c r="K22" s="654"/>
      <c r="L22" s="654"/>
      <c r="M22" s="654"/>
      <c r="N22" s="654"/>
      <c r="O22" s="654"/>
      <c r="P22" s="654"/>
      <c r="Q22" s="655"/>
    </row>
    <row r="23" spans="1:17" x14ac:dyDescent="0.3">
      <c r="A23" s="76"/>
      <c r="Q23" s="69"/>
    </row>
    <row r="24" spans="1:17" x14ac:dyDescent="0.3">
      <c r="A24" s="272" t="s">
        <v>17</v>
      </c>
      <c r="B24" s="273"/>
      <c r="C24" s="273"/>
      <c r="D24" s="273"/>
      <c r="E24" s="273"/>
      <c r="F24" s="273"/>
      <c r="G24" s="273"/>
      <c r="H24" s="273"/>
      <c r="I24" s="273"/>
      <c r="J24" s="273"/>
      <c r="K24" s="273"/>
      <c r="L24" s="273"/>
      <c r="M24" s="273"/>
      <c r="N24" s="273"/>
      <c r="O24" s="273"/>
      <c r="P24" s="273"/>
      <c r="Q24" s="274"/>
    </row>
    <row r="25" spans="1:17" s="77" customFormat="1" ht="41.25" customHeight="1" x14ac:dyDescent="0.25">
      <c r="A25" s="647" t="s">
        <v>106</v>
      </c>
      <c r="B25" s="648"/>
      <c r="C25" s="648" t="s">
        <v>107</v>
      </c>
      <c r="D25" s="648"/>
      <c r="E25" s="648"/>
      <c r="F25" s="648" t="s">
        <v>108</v>
      </c>
      <c r="G25" s="648"/>
      <c r="H25" s="648"/>
      <c r="I25" s="648" t="s">
        <v>140</v>
      </c>
      <c r="J25" s="648"/>
      <c r="K25" s="648"/>
      <c r="L25" s="659" t="s">
        <v>18</v>
      </c>
      <c r="M25" s="659"/>
      <c r="N25" s="659"/>
      <c r="O25" s="771" t="str">
        <f>MIR!J99</f>
        <v>Al cirre del ejercicio 2024, se suspendieron un total de 45,671 servicios de agua, por detección de anomalias en la toma.</v>
      </c>
      <c r="P25" s="771"/>
      <c r="Q25" s="772"/>
    </row>
    <row r="26" spans="1:17" s="77" customFormat="1" ht="47.25" customHeight="1" x14ac:dyDescent="0.25">
      <c r="A26" s="662" t="str">
        <f>MIR!N99</f>
        <v>Disminuir al menos en un 15 % la suspensión de servicios por conexiones ilegales o por incumplimiento a reglamento intenro.</v>
      </c>
      <c r="B26" s="660"/>
      <c r="C26" s="663" t="s">
        <v>142</v>
      </c>
      <c r="D26" s="579"/>
      <c r="E26" s="579"/>
      <c r="F26" s="579" t="s">
        <v>58</v>
      </c>
      <c r="G26" s="579"/>
      <c r="H26" s="579"/>
      <c r="I26" s="648"/>
      <c r="J26" s="648"/>
      <c r="K26" s="648"/>
      <c r="L26" s="664" t="s">
        <v>19</v>
      </c>
      <c r="M26" s="664"/>
      <c r="N26" s="664"/>
      <c r="O26" s="579">
        <v>2024</v>
      </c>
      <c r="P26" s="579"/>
      <c r="Q26" s="611"/>
    </row>
    <row r="27" spans="1:17" ht="5.25" customHeight="1" x14ac:dyDescent="0.3">
      <c r="A27" s="64"/>
      <c r="B27" s="202"/>
      <c r="C27" s="202"/>
      <c r="D27" s="202"/>
      <c r="E27" s="202"/>
      <c r="F27" s="202"/>
      <c r="G27" s="202"/>
      <c r="H27" s="202"/>
      <c r="I27" s="202"/>
      <c r="J27" s="202"/>
      <c r="K27" s="202"/>
      <c r="L27" s="202"/>
      <c r="M27" s="202"/>
      <c r="N27" s="202"/>
      <c r="O27" s="202"/>
      <c r="P27" s="202"/>
      <c r="Q27" s="65"/>
    </row>
    <row r="28" spans="1:17" x14ac:dyDescent="0.3">
      <c r="A28" s="66"/>
      <c r="O28" s="202"/>
      <c r="P28" s="202"/>
      <c r="Q28" s="65"/>
    </row>
    <row r="29" spans="1:17" x14ac:dyDescent="0.3">
      <c r="A29" s="272" t="s">
        <v>84</v>
      </c>
      <c r="B29" s="273"/>
      <c r="C29" s="273"/>
      <c r="D29" s="273"/>
      <c r="E29" s="273"/>
      <c r="F29" s="273"/>
      <c r="G29" s="273"/>
      <c r="H29" s="273"/>
      <c r="I29" s="273"/>
      <c r="J29" s="273"/>
      <c r="K29" s="273"/>
      <c r="L29" s="273"/>
      <c r="M29" s="273"/>
      <c r="N29" s="273"/>
      <c r="O29" s="273"/>
      <c r="P29" s="273"/>
      <c r="Q29" s="274"/>
    </row>
    <row r="30" spans="1:17" x14ac:dyDescent="0.3">
      <c r="A30" s="467" t="s">
        <v>33</v>
      </c>
      <c r="B30" s="468"/>
      <c r="C30" s="468"/>
      <c r="D30" s="468"/>
      <c r="E30" s="468"/>
      <c r="F30" s="468"/>
      <c r="G30" s="468"/>
      <c r="H30" s="468"/>
      <c r="I30" s="468"/>
      <c r="J30" s="468"/>
      <c r="K30" s="468"/>
      <c r="L30" s="468"/>
      <c r="M30" s="468"/>
      <c r="N30" s="468"/>
      <c r="O30" s="468"/>
      <c r="P30" s="468"/>
      <c r="Q30" s="469"/>
    </row>
    <row r="31" spans="1:17" x14ac:dyDescent="0.3">
      <c r="A31" s="749" t="s">
        <v>34</v>
      </c>
      <c r="B31" s="750"/>
      <c r="C31" s="750"/>
      <c r="D31" s="750"/>
      <c r="E31" s="750"/>
      <c r="F31" s="750"/>
      <c r="G31" s="750"/>
      <c r="H31" s="750"/>
      <c r="I31" s="750"/>
      <c r="J31" s="750"/>
      <c r="K31" s="750"/>
      <c r="L31" s="750"/>
      <c r="M31" s="750"/>
      <c r="N31" s="750"/>
      <c r="O31" s="750"/>
      <c r="P31" s="750"/>
      <c r="Q31" s="751"/>
    </row>
    <row r="32" spans="1:17" ht="15.75" customHeight="1" x14ac:dyDescent="0.3">
      <c r="A32" s="470" t="s">
        <v>89</v>
      </c>
      <c r="B32" s="471"/>
      <c r="C32" s="474" t="s">
        <v>304</v>
      </c>
      <c r="D32" s="474"/>
      <c r="E32" s="474"/>
      <c r="F32" s="474"/>
      <c r="G32" s="474"/>
      <c r="H32" s="474"/>
      <c r="I32" s="474"/>
      <c r="J32" s="474"/>
      <c r="K32" s="474"/>
      <c r="L32" s="474"/>
      <c r="M32" s="474"/>
      <c r="N32" s="474"/>
      <c r="O32" s="474"/>
      <c r="P32" s="474"/>
      <c r="Q32" s="475"/>
    </row>
    <row r="33" spans="1:17" s="77" customFormat="1" ht="15.75" customHeight="1" x14ac:dyDescent="0.25">
      <c r="A33" s="470" t="s">
        <v>90</v>
      </c>
      <c r="B33" s="471"/>
      <c r="C33" s="474" t="s">
        <v>305</v>
      </c>
      <c r="D33" s="474"/>
      <c r="E33" s="474"/>
      <c r="F33" s="474"/>
      <c r="G33" s="474"/>
      <c r="H33" s="474"/>
      <c r="I33" s="474"/>
      <c r="J33" s="474"/>
      <c r="K33" s="474"/>
      <c r="L33" s="474"/>
      <c r="M33" s="474"/>
      <c r="N33" s="474"/>
      <c r="O33" s="474"/>
      <c r="P33" s="474"/>
      <c r="Q33" s="475"/>
    </row>
    <row r="34" spans="1:17" s="77" customFormat="1" ht="15.75" customHeight="1" x14ac:dyDescent="0.25">
      <c r="A34" s="472" t="s">
        <v>91</v>
      </c>
      <c r="B34" s="473"/>
      <c r="C34" s="654" t="s">
        <v>94</v>
      </c>
      <c r="D34" s="654"/>
      <c r="E34" s="654"/>
      <c r="F34" s="654"/>
      <c r="G34" s="654"/>
      <c r="H34" s="654"/>
      <c r="I34" s="654"/>
      <c r="J34" s="654"/>
      <c r="K34" s="654"/>
      <c r="L34" s="654"/>
      <c r="M34" s="654"/>
      <c r="N34" s="654"/>
      <c r="O34" s="654"/>
      <c r="P34" s="654"/>
      <c r="Q34" s="655"/>
    </row>
    <row r="35" spans="1:17" x14ac:dyDescent="0.3">
      <c r="A35" s="66"/>
      <c r="Q35" s="69"/>
    </row>
    <row r="36" spans="1:17" x14ac:dyDescent="0.3">
      <c r="A36" s="476" t="s">
        <v>85</v>
      </c>
      <c r="B36" s="477"/>
      <c r="C36" s="477"/>
      <c r="D36" s="477"/>
      <c r="E36" s="477"/>
      <c r="F36" s="477"/>
      <c r="G36" s="477"/>
      <c r="H36" s="477"/>
      <c r="I36" s="477"/>
      <c r="J36" s="477"/>
      <c r="K36" s="477"/>
      <c r="L36" s="477"/>
      <c r="M36" s="477"/>
      <c r="N36" s="477"/>
      <c r="O36" s="477"/>
      <c r="P36" s="477"/>
      <c r="Q36" s="478"/>
    </row>
    <row r="37" spans="1:17" x14ac:dyDescent="0.3">
      <c r="A37" s="58" t="s">
        <v>20</v>
      </c>
      <c r="B37" s="59" t="s">
        <v>21</v>
      </c>
      <c r="C37" s="479" t="s">
        <v>22</v>
      </c>
      <c r="D37" s="479"/>
      <c r="E37" s="59" t="s">
        <v>23</v>
      </c>
      <c r="F37" s="479" t="s">
        <v>24</v>
      </c>
      <c r="G37" s="479"/>
      <c r="H37" s="479" t="s">
        <v>25</v>
      </c>
      <c r="I37" s="479"/>
      <c r="J37" s="479" t="s">
        <v>26</v>
      </c>
      <c r="K37" s="479"/>
      <c r="L37" s="479" t="s">
        <v>27</v>
      </c>
      <c r="M37" s="479"/>
      <c r="N37" s="59" t="s">
        <v>28</v>
      </c>
      <c r="O37" s="59" t="s">
        <v>29</v>
      </c>
      <c r="P37" s="59" t="s">
        <v>30</v>
      </c>
      <c r="Q37" s="60" t="s">
        <v>31</v>
      </c>
    </row>
    <row r="38" spans="1:17" x14ac:dyDescent="0.3">
      <c r="A38" s="142">
        <v>3805</v>
      </c>
      <c r="B38" s="142">
        <v>2890</v>
      </c>
      <c r="C38" s="579">
        <v>4200</v>
      </c>
      <c r="D38" s="579"/>
      <c r="E38" s="142">
        <v>4001</v>
      </c>
      <c r="F38" s="579">
        <v>3805</v>
      </c>
      <c r="G38" s="579"/>
      <c r="H38" s="579">
        <v>3985</v>
      </c>
      <c r="I38" s="579"/>
      <c r="J38" s="579">
        <v>2785</v>
      </c>
      <c r="K38" s="579"/>
      <c r="L38" s="579">
        <v>4950</v>
      </c>
      <c r="M38" s="579"/>
      <c r="N38" s="142">
        <v>3981</v>
      </c>
      <c r="O38" s="142">
        <v>4850</v>
      </c>
      <c r="P38" s="142">
        <v>3785</v>
      </c>
      <c r="Q38" s="216">
        <v>2634</v>
      </c>
    </row>
    <row r="39" spans="1:17" x14ac:dyDescent="0.3">
      <c r="A39" s="66"/>
      <c r="O39" s="202" t="s">
        <v>32</v>
      </c>
      <c r="P39" s="747">
        <f>+SUM(A38:Q38)</f>
        <v>45671</v>
      </c>
      <c r="Q39" s="568"/>
    </row>
    <row r="40" spans="1:17" x14ac:dyDescent="0.3">
      <c r="A40" s="66"/>
      <c r="J40" s="202"/>
      <c r="Q40" s="69"/>
    </row>
    <row r="41" spans="1:17" ht="12" customHeight="1" x14ac:dyDescent="0.3">
      <c r="A41" s="66"/>
      <c r="J41" s="202"/>
      <c r="Q41" s="69"/>
    </row>
    <row r="42" spans="1:17" hidden="1" x14ac:dyDescent="0.3">
      <c r="A42" s="617"/>
      <c r="B42" s="618"/>
      <c r="C42" s="618"/>
      <c r="D42" s="618"/>
      <c r="E42" s="618"/>
      <c r="F42" s="618"/>
      <c r="G42" s="618"/>
      <c r="H42" s="618"/>
      <c r="I42" s="618"/>
      <c r="J42" s="618"/>
      <c r="K42" s="618"/>
      <c r="L42" s="618"/>
      <c r="M42" s="618"/>
      <c r="N42" s="618"/>
      <c r="O42" s="618"/>
      <c r="P42" s="618"/>
      <c r="Q42" s="619"/>
    </row>
    <row r="43" spans="1:17" x14ac:dyDescent="0.3">
      <c r="A43" s="272" t="s">
        <v>36</v>
      </c>
      <c r="B43" s="273"/>
      <c r="C43" s="273"/>
      <c r="D43" s="273"/>
      <c r="E43" s="273"/>
      <c r="F43" s="273"/>
      <c r="G43" s="273"/>
      <c r="H43" s="273"/>
      <c r="I43" s="273"/>
      <c r="J43" s="273"/>
      <c r="K43" s="273"/>
      <c r="L43" s="273"/>
      <c r="M43" s="273"/>
      <c r="N43" s="273"/>
      <c r="O43" s="273"/>
      <c r="P43" s="273"/>
      <c r="Q43" s="274"/>
    </row>
    <row r="44" spans="1:17" x14ac:dyDescent="0.3">
      <c r="A44" s="470" t="s">
        <v>35</v>
      </c>
      <c r="B44" s="471"/>
      <c r="C44" s="474" t="s">
        <v>306</v>
      </c>
      <c r="D44" s="474"/>
      <c r="E44" s="474"/>
      <c r="F44" s="474"/>
      <c r="G44" s="474"/>
      <c r="H44" s="474"/>
      <c r="I44" s="474"/>
      <c r="J44" s="474"/>
      <c r="K44" s="474"/>
      <c r="L44" s="474"/>
      <c r="M44" s="474"/>
      <c r="N44" s="474"/>
      <c r="O44" s="474"/>
      <c r="P44" s="474"/>
      <c r="Q44" s="475"/>
    </row>
    <row r="45" spans="1:17" x14ac:dyDescent="0.3">
      <c r="A45" s="470" t="s">
        <v>59</v>
      </c>
      <c r="B45" s="471"/>
      <c r="C45" s="474" t="s">
        <v>307</v>
      </c>
      <c r="D45" s="474"/>
      <c r="E45" s="474"/>
      <c r="F45" s="474"/>
      <c r="G45" s="474"/>
      <c r="H45" s="474"/>
      <c r="I45" s="474"/>
      <c r="J45" s="474"/>
      <c r="K45" s="474"/>
      <c r="L45" s="474"/>
      <c r="M45" s="474"/>
      <c r="N45" s="474"/>
      <c r="O45" s="474"/>
      <c r="P45" s="474"/>
      <c r="Q45" s="475"/>
    </row>
    <row r="46" spans="1:17" x14ac:dyDescent="0.3">
      <c r="A46" s="472" t="s">
        <v>91</v>
      </c>
      <c r="B46" s="473"/>
      <c r="C46" s="654" t="s">
        <v>94</v>
      </c>
      <c r="D46" s="654"/>
      <c r="E46" s="654"/>
      <c r="F46" s="654"/>
      <c r="G46" s="654"/>
      <c r="H46" s="654"/>
      <c r="I46" s="654"/>
      <c r="J46" s="654"/>
      <c r="K46" s="654"/>
      <c r="L46" s="654"/>
      <c r="M46" s="654"/>
      <c r="N46" s="654"/>
      <c r="O46" s="654"/>
      <c r="P46" s="654"/>
      <c r="Q46" s="655"/>
    </row>
    <row r="47" spans="1:17" x14ac:dyDescent="0.3">
      <c r="A47" s="66"/>
      <c r="Q47" s="69"/>
    </row>
    <row r="48" spans="1:17" ht="1.5" customHeight="1" x14ac:dyDescent="0.3">
      <c r="A48" s="539" t="s">
        <v>85</v>
      </c>
      <c r="B48" s="540"/>
      <c r="C48" s="540"/>
      <c r="D48" s="540"/>
      <c r="E48" s="540"/>
      <c r="F48" s="540"/>
      <c r="G48" s="540"/>
      <c r="H48" s="540"/>
      <c r="I48" s="540"/>
      <c r="J48" s="540"/>
      <c r="K48" s="540"/>
      <c r="L48" s="540"/>
      <c r="M48" s="540"/>
      <c r="N48" s="540"/>
      <c r="O48" s="540"/>
      <c r="P48" s="540"/>
      <c r="Q48" s="541"/>
    </row>
    <row r="49" spans="1:17" hidden="1" x14ac:dyDescent="0.3">
      <c r="A49" s="123" t="s">
        <v>20</v>
      </c>
      <c r="B49" s="213" t="s">
        <v>21</v>
      </c>
      <c r="C49" s="755" t="s">
        <v>22</v>
      </c>
      <c r="D49" s="755"/>
      <c r="E49" s="213" t="s">
        <v>23</v>
      </c>
      <c r="F49" s="755" t="s">
        <v>24</v>
      </c>
      <c r="G49" s="755"/>
      <c r="H49" s="755" t="s">
        <v>25</v>
      </c>
      <c r="I49" s="755"/>
      <c r="J49" s="755" t="s">
        <v>26</v>
      </c>
      <c r="K49" s="755"/>
      <c r="L49" s="755" t="s">
        <v>27</v>
      </c>
      <c r="M49" s="755"/>
      <c r="N49" s="213" t="s">
        <v>28</v>
      </c>
      <c r="O49" s="213" t="s">
        <v>29</v>
      </c>
      <c r="P49" s="213" t="s">
        <v>30</v>
      </c>
      <c r="Q49" s="124" t="s">
        <v>31</v>
      </c>
    </row>
    <row r="50" spans="1:17" x14ac:dyDescent="0.3">
      <c r="A50" s="476" t="s">
        <v>85</v>
      </c>
      <c r="B50" s="477"/>
      <c r="C50" s="477"/>
      <c r="D50" s="477"/>
      <c r="E50" s="477"/>
      <c r="F50" s="477"/>
      <c r="G50" s="477"/>
      <c r="H50" s="477"/>
      <c r="I50" s="477"/>
      <c r="J50" s="477"/>
      <c r="K50" s="477"/>
      <c r="L50" s="477"/>
      <c r="M50" s="477"/>
      <c r="N50" s="477"/>
      <c r="O50" s="477"/>
      <c r="P50" s="477"/>
      <c r="Q50" s="478"/>
    </row>
    <row r="51" spans="1:17" x14ac:dyDescent="0.3">
      <c r="A51" s="58" t="s">
        <v>20</v>
      </c>
      <c r="B51" s="59" t="s">
        <v>21</v>
      </c>
      <c r="C51" s="479" t="s">
        <v>22</v>
      </c>
      <c r="D51" s="479"/>
      <c r="E51" s="59" t="s">
        <v>23</v>
      </c>
      <c r="F51" s="479" t="s">
        <v>24</v>
      </c>
      <c r="G51" s="479"/>
      <c r="H51" s="479" t="s">
        <v>25</v>
      </c>
      <c r="I51" s="479"/>
      <c r="J51" s="479" t="s">
        <v>26</v>
      </c>
      <c r="K51" s="479"/>
      <c r="L51" s="479" t="s">
        <v>27</v>
      </c>
      <c r="M51" s="479"/>
      <c r="N51" s="59" t="s">
        <v>28</v>
      </c>
      <c r="O51" s="59" t="s">
        <v>29</v>
      </c>
      <c r="P51" s="59" t="s">
        <v>30</v>
      </c>
      <c r="Q51" s="60" t="s">
        <v>31</v>
      </c>
    </row>
    <row r="52" spans="1:17" x14ac:dyDescent="0.3">
      <c r="A52" s="143"/>
      <c r="B52" s="143"/>
      <c r="C52" s="575"/>
      <c r="D52" s="575"/>
      <c r="E52" s="143"/>
      <c r="F52" s="575"/>
      <c r="G52" s="575"/>
      <c r="H52" s="575"/>
      <c r="I52" s="575"/>
      <c r="J52" s="575"/>
      <c r="K52" s="575"/>
      <c r="L52" s="575"/>
      <c r="M52" s="575"/>
      <c r="N52" s="143"/>
      <c r="O52" s="143"/>
      <c r="P52" s="143"/>
      <c r="Q52" s="217">
        <v>405692</v>
      </c>
    </row>
    <row r="53" spans="1:17" x14ac:dyDescent="0.3">
      <c r="A53" s="66"/>
      <c r="O53" s="202" t="s">
        <v>32</v>
      </c>
      <c r="P53" s="747">
        <f>+SUM(A52:Q52)</f>
        <v>405692</v>
      </c>
      <c r="Q53" s="568"/>
    </row>
    <row r="54" spans="1:17" x14ac:dyDescent="0.3">
      <c r="A54" s="66"/>
      <c r="H54" s="734" t="s">
        <v>308</v>
      </c>
      <c r="I54" s="734"/>
      <c r="J54" s="734"/>
      <c r="K54" s="734"/>
      <c r="L54" s="734"/>
      <c r="M54" s="734"/>
      <c r="N54" s="734"/>
      <c r="O54" s="734"/>
      <c r="P54" s="68"/>
      <c r="Q54" s="126">
        <v>113</v>
      </c>
    </row>
    <row r="55" spans="1:17" ht="17.25" customHeight="1" x14ac:dyDescent="0.3">
      <c r="A55" s="733" t="s">
        <v>87</v>
      </c>
      <c r="B55" s="734"/>
      <c r="C55" s="734"/>
      <c r="D55" s="734"/>
      <c r="E55" s="734"/>
      <c r="F55" s="734"/>
      <c r="G55" s="734"/>
      <c r="H55" s="734"/>
      <c r="I55" s="734"/>
      <c r="J55" s="734"/>
      <c r="K55" s="734"/>
      <c r="L55" s="734"/>
      <c r="M55" s="734"/>
      <c r="N55" s="734"/>
      <c r="O55" s="734"/>
      <c r="P55" s="747">
        <v>96</v>
      </c>
      <c r="Q55" s="568"/>
    </row>
    <row r="56" spans="1:17" ht="4.7" customHeight="1" x14ac:dyDescent="0.3">
      <c r="A56" s="66"/>
      <c r="O56" s="202"/>
      <c r="P56" s="106"/>
      <c r="Q56" s="69"/>
    </row>
    <row r="57" spans="1:17" x14ac:dyDescent="0.3">
      <c r="A57" s="272" t="s">
        <v>86</v>
      </c>
      <c r="B57" s="273"/>
      <c r="C57" s="273"/>
      <c r="D57" s="273"/>
      <c r="E57" s="273"/>
      <c r="F57" s="273"/>
      <c r="G57" s="273"/>
      <c r="H57" s="273"/>
      <c r="I57" s="273"/>
      <c r="J57" s="273"/>
      <c r="K57" s="273"/>
      <c r="L57" s="273"/>
      <c r="M57" s="273"/>
      <c r="N57" s="273"/>
      <c r="O57" s="273"/>
      <c r="P57" s="273"/>
      <c r="Q57" s="274"/>
    </row>
    <row r="58" spans="1:17" x14ac:dyDescent="0.3">
      <c r="A58" s="580" t="s">
        <v>33</v>
      </c>
      <c r="B58" s="581"/>
      <c r="C58" s="581"/>
      <c r="D58" s="581"/>
      <c r="E58" s="581"/>
      <c r="F58" s="581"/>
      <c r="G58" s="581"/>
      <c r="H58" s="581"/>
      <c r="I58" s="581"/>
      <c r="J58" s="581"/>
      <c r="K58" s="581"/>
      <c r="L58" s="581"/>
      <c r="M58" s="581"/>
      <c r="N58" s="581"/>
      <c r="O58" s="581"/>
      <c r="P58" s="581"/>
      <c r="Q58" s="582"/>
    </row>
    <row r="59" spans="1:17" x14ac:dyDescent="0.3">
      <c r="A59" s="749" t="s">
        <v>34</v>
      </c>
      <c r="B59" s="750"/>
      <c r="C59" s="750"/>
      <c r="D59" s="750"/>
      <c r="E59" s="750"/>
      <c r="F59" s="750"/>
      <c r="G59" s="750"/>
      <c r="H59" s="750"/>
      <c r="I59" s="750"/>
      <c r="J59" s="750"/>
      <c r="K59" s="750"/>
      <c r="L59" s="750"/>
      <c r="M59" s="750"/>
      <c r="N59" s="750"/>
      <c r="O59" s="750"/>
      <c r="P59" s="750"/>
      <c r="Q59" s="751"/>
    </row>
    <row r="60" spans="1:17" x14ac:dyDescent="0.3">
      <c r="A60" s="470" t="s">
        <v>35</v>
      </c>
      <c r="B60" s="471"/>
      <c r="C60" s="474" t="s">
        <v>304</v>
      </c>
      <c r="D60" s="474"/>
      <c r="E60" s="474"/>
      <c r="F60" s="474"/>
      <c r="G60" s="474"/>
      <c r="H60" s="474"/>
      <c r="I60" s="474"/>
      <c r="J60" s="474"/>
      <c r="K60" s="474"/>
      <c r="L60" s="474"/>
      <c r="M60" s="474"/>
      <c r="N60" s="474"/>
      <c r="O60" s="474"/>
      <c r="P60" s="474"/>
      <c r="Q60" s="475"/>
    </row>
    <row r="61" spans="1:17" x14ac:dyDescent="0.3">
      <c r="A61" s="470" t="s">
        <v>59</v>
      </c>
      <c r="B61" s="471"/>
      <c r="C61" s="474" t="s">
        <v>305</v>
      </c>
      <c r="D61" s="474"/>
      <c r="E61" s="474"/>
      <c r="F61" s="474"/>
      <c r="G61" s="474"/>
      <c r="H61" s="474"/>
      <c r="I61" s="474"/>
      <c r="J61" s="474"/>
      <c r="K61" s="474"/>
      <c r="L61" s="474"/>
      <c r="M61" s="474"/>
      <c r="N61" s="474"/>
      <c r="O61" s="474"/>
      <c r="P61" s="474"/>
      <c r="Q61" s="475"/>
    </row>
    <row r="62" spans="1:17" x14ac:dyDescent="0.3">
      <c r="A62" s="472" t="s">
        <v>91</v>
      </c>
      <c r="B62" s="473"/>
      <c r="C62" s="506" t="s">
        <v>94</v>
      </c>
      <c r="D62" s="506"/>
      <c r="E62" s="506"/>
      <c r="F62" s="506"/>
      <c r="G62" s="506"/>
      <c r="H62" s="506"/>
      <c r="I62" s="506"/>
      <c r="J62" s="506"/>
      <c r="K62" s="506"/>
      <c r="L62" s="506"/>
      <c r="M62" s="506"/>
      <c r="N62" s="506"/>
      <c r="O62" s="506"/>
      <c r="P62" s="506"/>
      <c r="Q62" s="507"/>
    </row>
    <row r="63" spans="1:17" x14ac:dyDescent="0.3">
      <c r="A63" s="66"/>
      <c r="Q63" s="69"/>
    </row>
    <row r="64" spans="1:17" ht="28.5" customHeight="1" x14ac:dyDescent="0.3">
      <c r="A64" s="476" t="s">
        <v>85</v>
      </c>
      <c r="B64" s="477"/>
      <c r="C64" s="477"/>
      <c r="D64" s="477"/>
      <c r="E64" s="477"/>
      <c r="F64" s="477"/>
      <c r="G64" s="477"/>
      <c r="H64" s="477"/>
      <c r="I64" s="477"/>
      <c r="J64" s="477"/>
      <c r="K64" s="477"/>
      <c r="L64" s="477"/>
      <c r="M64" s="477"/>
      <c r="N64" s="477"/>
      <c r="O64" s="477"/>
      <c r="P64" s="477"/>
      <c r="Q64" s="478"/>
    </row>
    <row r="65" spans="1:17" x14ac:dyDescent="0.3">
      <c r="A65" s="58" t="s">
        <v>20</v>
      </c>
      <c r="B65" s="59" t="s">
        <v>21</v>
      </c>
      <c r="C65" s="479" t="s">
        <v>22</v>
      </c>
      <c r="D65" s="479"/>
      <c r="E65" s="59" t="s">
        <v>23</v>
      </c>
      <c r="F65" s="479" t="s">
        <v>24</v>
      </c>
      <c r="G65" s="479"/>
      <c r="H65" s="479" t="s">
        <v>25</v>
      </c>
      <c r="I65" s="479"/>
      <c r="J65" s="479" t="s">
        <v>26</v>
      </c>
      <c r="K65" s="479"/>
      <c r="L65" s="479" t="s">
        <v>27</v>
      </c>
      <c r="M65" s="479"/>
      <c r="N65" s="59" t="s">
        <v>28</v>
      </c>
      <c r="O65" s="59" t="s">
        <v>29</v>
      </c>
      <c r="P65" s="59" t="s">
        <v>30</v>
      </c>
      <c r="Q65" s="60" t="s">
        <v>31</v>
      </c>
    </row>
    <row r="66" spans="1:17" x14ac:dyDescent="0.3">
      <c r="A66" s="79"/>
      <c r="B66" s="57"/>
      <c r="C66" s="579"/>
      <c r="D66" s="579"/>
      <c r="E66" s="57"/>
      <c r="F66" s="579"/>
      <c r="G66" s="579"/>
      <c r="H66" s="579"/>
      <c r="I66" s="579"/>
      <c r="J66" s="579"/>
      <c r="K66" s="579"/>
      <c r="L66" s="579"/>
      <c r="M66" s="579"/>
      <c r="N66" s="80"/>
      <c r="O66" s="80"/>
      <c r="P66" s="80"/>
      <c r="Q66" s="81"/>
    </row>
    <row r="67" spans="1:17" x14ac:dyDescent="0.3">
      <c r="A67" s="66"/>
      <c r="O67" s="202" t="s">
        <v>32</v>
      </c>
      <c r="P67" s="747">
        <f>+SUM(A66:Q66)</f>
        <v>0</v>
      </c>
      <c r="Q67" s="568"/>
    </row>
    <row r="68" spans="1:17" x14ac:dyDescent="0.3">
      <c r="A68" s="617"/>
      <c r="B68" s="618"/>
      <c r="C68" s="618"/>
      <c r="D68" s="618"/>
      <c r="E68" s="618"/>
      <c r="F68" s="618"/>
      <c r="G68" s="618"/>
      <c r="H68" s="618"/>
      <c r="I68" s="618"/>
      <c r="J68" s="618"/>
      <c r="K68" s="618"/>
      <c r="L68" s="618"/>
      <c r="M68" s="618"/>
      <c r="N68" s="618"/>
      <c r="O68" s="618"/>
      <c r="P68" s="618"/>
      <c r="Q68" s="619"/>
    </row>
    <row r="69" spans="1:17" x14ac:dyDescent="0.3">
      <c r="A69" s="272" t="s">
        <v>36</v>
      </c>
      <c r="B69" s="273"/>
      <c r="C69" s="273"/>
      <c r="D69" s="273"/>
      <c r="E69" s="273"/>
      <c r="F69" s="273"/>
      <c r="G69" s="273"/>
      <c r="H69" s="273"/>
      <c r="I69" s="273"/>
      <c r="J69" s="273"/>
      <c r="K69" s="273"/>
      <c r="L69" s="273"/>
      <c r="M69" s="273"/>
      <c r="N69" s="273"/>
      <c r="O69" s="273"/>
      <c r="P69" s="273"/>
      <c r="Q69" s="274"/>
    </row>
    <row r="70" spans="1:17" x14ac:dyDescent="0.3">
      <c r="A70" s="470" t="s">
        <v>35</v>
      </c>
      <c r="B70" s="471"/>
      <c r="C70" s="474" t="s">
        <v>299</v>
      </c>
      <c r="D70" s="474"/>
      <c r="E70" s="474"/>
      <c r="F70" s="474"/>
      <c r="G70" s="474"/>
      <c r="H70" s="474"/>
      <c r="I70" s="474"/>
      <c r="J70" s="474"/>
      <c r="K70" s="474"/>
      <c r="L70" s="474"/>
      <c r="M70" s="474"/>
      <c r="N70" s="474"/>
      <c r="O70" s="474"/>
      <c r="P70" s="474"/>
      <c r="Q70" s="475"/>
    </row>
    <row r="71" spans="1:17" x14ac:dyDescent="0.3">
      <c r="A71" s="470" t="s">
        <v>59</v>
      </c>
      <c r="B71" s="471"/>
      <c r="C71" s="474" t="s">
        <v>307</v>
      </c>
      <c r="D71" s="474"/>
      <c r="E71" s="474"/>
      <c r="F71" s="474"/>
      <c r="G71" s="474"/>
      <c r="H71" s="474"/>
      <c r="I71" s="474"/>
      <c r="J71" s="474"/>
      <c r="K71" s="474"/>
      <c r="L71" s="474"/>
      <c r="M71" s="474"/>
      <c r="N71" s="474"/>
      <c r="O71" s="474"/>
      <c r="P71" s="474"/>
      <c r="Q71" s="475"/>
    </row>
    <row r="72" spans="1:17" x14ac:dyDescent="0.3">
      <c r="A72" s="472" t="s">
        <v>91</v>
      </c>
      <c r="B72" s="473"/>
      <c r="C72" s="654" t="s">
        <v>94</v>
      </c>
      <c r="D72" s="654"/>
      <c r="E72" s="654"/>
      <c r="F72" s="654"/>
      <c r="G72" s="654"/>
      <c r="H72" s="654"/>
      <c r="I72" s="654"/>
      <c r="J72" s="654"/>
      <c r="K72" s="654"/>
      <c r="L72" s="654"/>
      <c r="M72" s="654"/>
      <c r="N72" s="654"/>
      <c r="O72" s="654"/>
      <c r="P72" s="654"/>
      <c r="Q72" s="655"/>
    </row>
    <row r="73" spans="1:17" x14ac:dyDescent="0.3">
      <c r="A73" s="66"/>
      <c r="Q73" s="69"/>
    </row>
    <row r="74" spans="1:17" x14ac:dyDescent="0.3">
      <c r="A74" s="476" t="s">
        <v>85</v>
      </c>
      <c r="B74" s="477"/>
      <c r="C74" s="477"/>
      <c r="D74" s="477"/>
      <c r="E74" s="477"/>
      <c r="F74" s="477"/>
      <c r="G74" s="477"/>
      <c r="H74" s="477"/>
      <c r="I74" s="477"/>
      <c r="J74" s="477"/>
      <c r="K74" s="477"/>
      <c r="L74" s="477"/>
      <c r="M74" s="477"/>
      <c r="N74" s="477"/>
      <c r="O74" s="477"/>
      <c r="P74" s="477"/>
      <c r="Q74" s="478"/>
    </row>
    <row r="75" spans="1:17" x14ac:dyDescent="0.3">
      <c r="A75" s="58" t="s">
        <v>20</v>
      </c>
      <c r="B75" s="59" t="s">
        <v>21</v>
      </c>
      <c r="C75" s="479" t="s">
        <v>22</v>
      </c>
      <c r="D75" s="479"/>
      <c r="E75" s="59" t="s">
        <v>23</v>
      </c>
      <c r="F75" s="479" t="s">
        <v>24</v>
      </c>
      <c r="G75" s="479"/>
      <c r="H75" s="479" t="s">
        <v>25</v>
      </c>
      <c r="I75" s="479"/>
      <c r="J75" s="479" t="s">
        <v>26</v>
      </c>
      <c r="K75" s="479"/>
      <c r="L75" s="479" t="s">
        <v>27</v>
      </c>
      <c r="M75" s="479"/>
      <c r="N75" s="59" t="s">
        <v>28</v>
      </c>
      <c r="O75" s="59" t="s">
        <v>29</v>
      </c>
      <c r="P75" s="59" t="s">
        <v>30</v>
      </c>
      <c r="Q75" s="60" t="s">
        <v>31</v>
      </c>
    </row>
    <row r="76" spans="1:17" x14ac:dyDescent="0.3">
      <c r="A76" s="82"/>
      <c r="B76" s="82"/>
      <c r="C76" s="575"/>
      <c r="D76" s="575"/>
      <c r="E76" s="83"/>
      <c r="F76" s="575"/>
      <c r="G76" s="575"/>
      <c r="H76" s="575"/>
      <c r="I76" s="575"/>
      <c r="J76" s="575"/>
      <c r="K76" s="575"/>
      <c r="L76" s="575"/>
      <c r="M76" s="575"/>
      <c r="N76" s="84"/>
      <c r="O76" s="84"/>
      <c r="P76" s="84"/>
      <c r="Q76" s="85"/>
    </row>
    <row r="77" spans="1:17" x14ac:dyDescent="0.3">
      <c r="A77" s="66"/>
      <c r="O77" s="202" t="s">
        <v>32</v>
      </c>
      <c r="P77" s="747">
        <f>+SUM(A76:Q76)</f>
        <v>0</v>
      </c>
      <c r="Q77" s="568"/>
    </row>
    <row r="78" spans="1:17" x14ac:dyDescent="0.3">
      <c r="A78" s="66"/>
      <c r="O78" s="202"/>
      <c r="P78" s="125"/>
      <c r="Q78" s="126"/>
    </row>
    <row r="79" spans="1:17" x14ac:dyDescent="0.3">
      <c r="A79" s="733" t="s">
        <v>88</v>
      </c>
      <c r="B79" s="734"/>
      <c r="C79" s="734"/>
      <c r="D79" s="734"/>
      <c r="E79" s="734"/>
      <c r="F79" s="734"/>
      <c r="G79" s="734"/>
      <c r="H79" s="734"/>
      <c r="I79" s="734"/>
      <c r="J79" s="734"/>
      <c r="K79" s="734"/>
      <c r="L79" s="734"/>
      <c r="M79" s="734"/>
      <c r="N79" s="734"/>
      <c r="O79" s="734"/>
      <c r="P79" s="735"/>
      <c r="Q79" s="736"/>
    </row>
    <row r="80" spans="1:17" x14ac:dyDescent="0.3">
      <c r="A80" s="66"/>
      <c r="Q80" s="69"/>
    </row>
    <row r="81" spans="1:17" x14ac:dyDescent="0.3">
      <c r="A81" s="704" t="s">
        <v>83</v>
      </c>
      <c r="B81" s="705"/>
      <c r="C81" s="705"/>
      <c r="D81" s="705"/>
      <c r="E81" s="705"/>
      <c r="F81" s="705"/>
      <c r="G81" s="705"/>
      <c r="H81" s="705"/>
      <c r="I81" s="705"/>
      <c r="J81" s="705"/>
      <c r="K81" s="705"/>
      <c r="L81" s="705"/>
      <c r="M81" s="705"/>
      <c r="N81" s="705"/>
      <c r="O81" s="705"/>
      <c r="P81" s="706">
        <f>(P79/P55)</f>
        <v>0</v>
      </c>
      <c r="Q81" s="707"/>
    </row>
    <row r="82" spans="1:17" x14ac:dyDescent="0.3">
      <c r="A82" s="66"/>
      <c r="Q82" s="69"/>
    </row>
    <row r="83" spans="1:17" x14ac:dyDescent="0.3">
      <c r="A83" s="739" t="s">
        <v>95</v>
      </c>
      <c r="B83" s="740"/>
      <c r="C83" s="740"/>
      <c r="D83" s="743"/>
      <c r="E83" s="743"/>
      <c r="F83" s="743"/>
      <c r="G83" s="743"/>
      <c r="H83" s="743"/>
      <c r="I83" s="743"/>
      <c r="J83" s="743"/>
      <c r="K83" s="743"/>
      <c r="L83" s="743"/>
      <c r="M83" s="743"/>
      <c r="N83" s="743"/>
      <c r="O83" s="743"/>
      <c r="P83" s="743"/>
      <c r="Q83" s="744"/>
    </row>
    <row r="84" spans="1:17" ht="56.25" customHeight="1" x14ac:dyDescent="0.3">
      <c r="A84" s="741"/>
      <c r="B84" s="742"/>
      <c r="C84" s="742"/>
      <c r="D84" s="745"/>
      <c r="E84" s="745"/>
      <c r="F84" s="745"/>
      <c r="G84" s="745"/>
      <c r="H84" s="745"/>
      <c r="I84" s="745"/>
      <c r="J84" s="745"/>
      <c r="K84" s="745"/>
      <c r="L84" s="745"/>
      <c r="M84" s="745"/>
      <c r="N84" s="745"/>
      <c r="O84" s="745"/>
      <c r="P84" s="745"/>
      <c r="Q84" s="746"/>
    </row>
    <row r="85" spans="1:17" x14ac:dyDescent="0.3">
      <c r="A85" s="66"/>
      <c r="Q85" s="69"/>
    </row>
    <row r="86" spans="1:17" x14ac:dyDescent="0.3">
      <c r="A86" s="726" t="s">
        <v>96</v>
      </c>
      <c r="B86" s="727"/>
      <c r="C86" s="727"/>
      <c r="D86" s="727"/>
      <c r="Q86" s="69"/>
    </row>
    <row r="87" spans="1:17" x14ac:dyDescent="0.3">
      <c r="A87" s="66"/>
      <c r="Q87" s="69"/>
    </row>
    <row r="88" spans="1:17" x14ac:dyDescent="0.3">
      <c r="A88" s="66"/>
      <c r="Q88" s="69"/>
    </row>
    <row r="89" spans="1:17" x14ac:dyDescent="0.3">
      <c r="A89" s="272" t="s">
        <v>64</v>
      </c>
      <c r="B89" s="273"/>
      <c r="C89" s="273"/>
      <c r="D89" s="273"/>
      <c r="E89" s="273"/>
      <c r="F89" s="273"/>
      <c r="G89" s="273"/>
      <c r="H89" s="273"/>
      <c r="I89" s="273"/>
      <c r="J89" s="273"/>
      <c r="K89" s="273"/>
      <c r="L89" s="273"/>
      <c r="M89" s="273"/>
      <c r="N89" s="273"/>
      <c r="O89" s="273"/>
      <c r="P89" s="273"/>
      <c r="Q89" s="274"/>
    </row>
    <row r="90" spans="1:17" x14ac:dyDescent="0.3">
      <c r="A90" s="647" t="s">
        <v>65</v>
      </c>
      <c r="B90" s="648" t="s">
        <v>59</v>
      </c>
      <c r="C90" s="732" t="s">
        <v>66</v>
      </c>
      <c r="D90" s="732"/>
      <c r="E90" s="732"/>
      <c r="F90" s="732"/>
      <c r="G90" s="732"/>
      <c r="H90" s="732"/>
      <c r="I90" s="732"/>
      <c r="J90" s="732"/>
      <c r="K90" s="732"/>
      <c r="L90" s="732"/>
      <c r="M90" s="732"/>
      <c r="N90" s="732"/>
      <c r="O90" s="732"/>
      <c r="P90" s="648" t="s">
        <v>80</v>
      </c>
      <c r="Q90" s="649" t="s">
        <v>81</v>
      </c>
    </row>
    <row r="91" spans="1:17" ht="38.25" customHeight="1" x14ac:dyDescent="0.3">
      <c r="A91" s="647"/>
      <c r="B91" s="648"/>
      <c r="C91" s="109" t="s">
        <v>67</v>
      </c>
      <c r="D91" s="109" t="s">
        <v>68</v>
      </c>
      <c r="E91" s="109" t="s">
        <v>69</v>
      </c>
      <c r="F91" s="109" t="s">
        <v>70</v>
      </c>
      <c r="G91" s="109" t="s">
        <v>71</v>
      </c>
      <c r="H91" s="109" t="s">
        <v>72</v>
      </c>
      <c r="I91" s="109" t="s">
        <v>73</v>
      </c>
      <c r="J91" s="109" t="s">
        <v>74</v>
      </c>
      <c r="K91" s="109" t="s">
        <v>75</v>
      </c>
      <c r="L91" s="109" t="s">
        <v>76</v>
      </c>
      <c r="M91" s="109" t="s">
        <v>77</v>
      </c>
      <c r="N91" s="109" t="s">
        <v>78</v>
      </c>
      <c r="O91" s="109" t="s">
        <v>79</v>
      </c>
      <c r="P91" s="648"/>
      <c r="Q91" s="649"/>
    </row>
    <row r="92" spans="1:17" ht="18" customHeight="1" x14ac:dyDescent="0.3">
      <c r="A92" s="691" t="s">
        <v>150</v>
      </c>
      <c r="B92" s="564" t="s">
        <v>215</v>
      </c>
      <c r="C92" s="149"/>
      <c r="D92" s="151"/>
      <c r="E92" s="151"/>
      <c r="F92" s="248">
        <v>35005.800000000003</v>
      </c>
      <c r="G92" s="151"/>
      <c r="H92" s="151"/>
      <c r="I92" s="151"/>
      <c r="J92" s="151"/>
      <c r="K92" s="152"/>
      <c r="L92" s="152"/>
      <c r="M92" s="152"/>
      <c r="N92" s="152"/>
      <c r="O92" s="152"/>
      <c r="P92" s="243">
        <f>+SUM(C92:O92)</f>
        <v>35005.800000000003</v>
      </c>
      <c r="Q92" s="729">
        <f>+P93/P92</f>
        <v>1.7082883407892404</v>
      </c>
    </row>
    <row r="93" spans="1:17" ht="18" customHeight="1" x14ac:dyDescent="0.3">
      <c r="A93" s="691"/>
      <c r="B93" s="564"/>
      <c r="C93" s="108"/>
      <c r="D93" s="49"/>
      <c r="E93" s="49"/>
      <c r="F93" s="249">
        <v>59800</v>
      </c>
      <c r="G93" s="49"/>
      <c r="H93" s="49"/>
      <c r="I93" s="49"/>
      <c r="J93" s="49"/>
      <c r="K93" s="72"/>
      <c r="L93" s="72"/>
      <c r="M93" s="72"/>
      <c r="N93" s="72"/>
      <c r="O93" s="72"/>
      <c r="P93" s="244">
        <f>SUM(C93:O93)</f>
        <v>59800</v>
      </c>
      <c r="Q93" s="729"/>
    </row>
    <row r="94" spans="1:17" ht="17.25" customHeight="1" x14ac:dyDescent="0.3">
      <c r="A94" s="770" t="s">
        <v>150</v>
      </c>
      <c r="B94" s="564" t="s">
        <v>311</v>
      </c>
      <c r="C94" s="149"/>
      <c r="D94" s="151"/>
      <c r="E94" s="151"/>
      <c r="F94" s="248">
        <v>26083.58</v>
      </c>
      <c r="G94" s="151"/>
      <c r="H94" s="151"/>
      <c r="I94" s="151"/>
      <c r="J94" s="151"/>
      <c r="K94" s="152"/>
      <c r="L94" s="152"/>
      <c r="M94" s="152"/>
      <c r="N94" s="152"/>
      <c r="O94" s="152"/>
      <c r="P94" s="243">
        <f>+SUM(C94:O94)</f>
        <v>26083.58</v>
      </c>
      <c r="Q94" s="729">
        <f>+P95/P94</f>
        <v>0</v>
      </c>
    </row>
    <row r="95" spans="1:17" ht="17.25" customHeight="1" x14ac:dyDescent="0.3">
      <c r="A95" s="770"/>
      <c r="B95" s="564"/>
      <c r="C95" s="108"/>
      <c r="D95" s="49"/>
      <c r="E95" s="49"/>
      <c r="F95" s="249">
        <v>0</v>
      </c>
      <c r="G95" s="49"/>
      <c r="H95" s="49"/>
      <c r="I95" s="49"/>
      <c r="J95" s="49"/>
      <c r="K95" s="72"/>
      <c r="L95" s="72"/>
      <c r="M95" s="72"/>
      <c r="N95" s="72"/>
      <c r="O95" s="72"/>
      <c r="P95" s="244">
        <f>+SUM(C95:O95)</f>
        <v>0</v>
      </c>
      <c r="Q95" s="729"/>
    </row>
    <row r="96" spans="1:17" ht="24" customHeight="1" x14ac:dyDescent="0.3">
      <c r="A96" s="770" t="s">
        <v>271</v>
      </c>
      <c r="B96" s="564" t="s">
        <v>215</v>
      </c>
      <c r="C96" s="149"/>
      <c r="D96" s="151"/>
      <c r="E96" s="151"/>
      <c r="F96" s="248">
        <v>0</v>
      </c>
      <c r="G96" s="151"/>
      <c r="H96" s="151"/>
      <c r="I96" s="151"/>
      <c r="J96" s="151"/>
      <c r="K96" s="152"/>
      <c r="L96" s="152"/>
      <c r="M96" s="152"/>
      <c r="N96" s="152"/>
      <c r="O96" s="152"/>
      <c r="P96" s="243">
        <f>+SUM(C96:O96)</f>
        <v>0</v>
      </c>
      <c r="Q96" s="729" t="s">
        <v>166</v>
      </c>
    </row>
    <row r="97" spans="1:17" ht="24" customHeight="1" x14ac:dyDescent="0.3">
      <c r="A97" s="770"/>
      <c r="B97" s="564"/>
      <c r="C97" s="108"/>
      <c r="D97" s="49"/>
      <c r="E97" s="49"/>
      <c r="F97" s="249">
        <v>960</v>
      </c>
      <c r="G97" s="49"/>
      <c r="H97" s="49"/>
      <c r="I97" s="49"/>
      <c r="J97" s="49"/>
      <c r="K97" s="72"/>
      <c r="L97" s="72"/>
      <c r="M97" s="72"/>
      <c r="N97" s="72"/>
      <c r="O97" s="72"/>
      <c r="P97" s="244">
        <f>SUM(C97:O97)</f>
        <v>960</v>
      </c>
      <c r="Q97" s="729"/>
    </row>
    <row r="98" spans="1:17" ht="22.5" customHeight="1" x14ac:dyDescent="0.3">
      <c r="A98" s="770" t="s">
        <v>173</v>
      </c>
      <c r="B98" s="564" t="s">
        <v>219</v>
      </c>
      <c r="C98" s="149"/>
      <c r="D98" s="151"/>
      <c r="E98" s="151"/>
      <c r="F98" s="248">
        <v>307733.03999999998</v>
      </c>
      <c r="G98" s="151"/>
      <c r="H98" s="151"/>
      <c r="I98" s="151"/>
      <c r="J98" s="151"/>
      <c r="K98" s="152"/>
      <c r="L98" s="152"/>
      <c r="M98" s="152"/>
      <c r="N98" s="152"/>
      <c r="O98" s="152"/>
      <c r="P98" s="243">
        <f>+SUM(C98:O98)</f>
        <v>307733.03999999998</v>
      </c>
      <c r="Q98" s="729">
        <f>+P99/P98</f>
        <v>0.21572532478150544</v>
      </c>
    </row>
    <row r="99" spans="1:17" ht="22.5" customHeight="1" x14ac:dyDescent="0.3">
      <c r="A99" s="770"/>
      <c r="B99" s="564"/>
      <c r="C99" s="108"/>
      <c r="D99" s="49"/>
      <c r="E99" s="49"/>
      <c r="F99" s="249">
        <v>66385.81</v>
      </c>
      <c r="G99" s="49"/>
      <c r="H99" s="49"/>
      <c r="I99" s="49"/>
      <c r="J99" s="49"/>
      <c r="K99" s="72"/>
      <c r="L99" s="72"/>
      <c r="M99" s="72"/>
      <c r="N99" s="72"/>
      <c r="O99" s="72"/>
      <c r="P99" s="244">
        <f t="shared" ref="P99" si="0">+SUM(C99:O99)</f>
        <v>66385.81</v>
      </c>
      <c r="Q99" s="729"/>
    </row>
    <row r="100" spans="1:17" ht="15" customHeight="1" x14ac:dyDescent="0.3">
      <c r="A100" s="763" t="s">
        <v>235</v>
      </c>
      <c r="B100" s="49"/>
      <c r="C100" s="149"/>
      <c r="D100" s="151"/>
      <c r="E100" s="151"/>
      <c r="F100" s="248">
        <v>1946.98</v>
      </c>
      <c r="G100" s="151"/>
      <c r="H100" s="151"/>
      <c r="I100" s="151"/>
      <c r="J100" s="151"/>
      <c r="K100" s="152"/>
      <c r="L100" s="152"/>
      <c r="M100" s="152"/>
      <c r="N100" s="152"/>
      <c r="O100" s="152"/>
      <c r="P100" s="243">
        <f t="shared" ref="P100" si="1">SUM(C100:O100)</f>
        <v>1946.98</v>
      </c>
      <c r="Q100" s="714">
        <f>+P101/P100</f>
        <v>0.70093683550935293</v>
      </c>
    </row>
    <row r="101" spans="1:17" ht="15" customHeight="1" x14ac:dyDescent="0.3">
      <c r="A101" s="764"/>
      <c r="B101" s="49" t="s">
        <v>315</v>
      </c>
      <c r="C101" s="108"/>
      <c r="D101" s="49"/>
      <c r="E101" s="49"/>
      <c r="F101" s="249">
        <v>1364.71</v>
      </c>
      <c r="G101" s="49"/>
      <c r="H101" s="49"/>
      <c r="I101" s="49"/>
      <c r="J101" s="49"/>
      <c r="K101" s="72"/>
      <c r="L101" s="72"/>
      <c r="M101" s="72"/>
      <c r="N101" s="72"/>
      <c r="O101" s="72"/>
      <c r="P101" s="244">
        <f t="shared" ref="P101:P103" si="2">+SUM(C101:O101)</f>
        <v>1364.71</v>
      </c>
      <c r="Q101" s="715"/>
    </row>
    <row r="102" spans="1:17" ht="15" customHeight="1" x14ac:dyDescent="0.3">
      <c r="A102" s="763" t="s">
        <v>236</v>
      </c>
      <c r="B102" s="49"/>
      <c r="C102" s="149"/>
      <c r="D102" s="151"/>
      <c r="E102" s="151"/>
      <c r="F102" s="248">
        <v>2868943.63</v>
      </c>
      <c r="G102" s="151"/>
      <c r="H102" s="151"/>
      <c r="I102" s="151"/>
      <c r="J102" s="151"/>
      <c r="K102" s="152"/>
      <c r="L102" s="152"/>
      <c r="M102" s="152"/>
      <c r="N102" s="152"/>
      <c r="O102" s="152"/>
      <c r="P102" s="243">
        <f>+SUM(C102:O102)</f>
        <v>2868943.63</v>
      </c>
      <c r="Q102" s="714">
        <f>+P103/P102</f>
        <v>0.35905712096546144</v>
      </c>
    </row>
    <row r="103" spans="1:17" ht="15" customHeight="1" x14ac:dyDescent="0.3">
      <c r="A103" s="764"/>
      <c r="B103" s="49" t="s">
        <v>219</v>
      </c>
      <c r="C103" s="108"/>
      <c r="D103" s="49"/>
      <c r="E103" s="49"/>
      <c r="F103" s="249">
        <v>1030114.64</v>
      </c>
      <c r="G103" s="49"/>
      <c r="H103" s="49"/>
      <c r="I103" s="49"/>
      <c r="J103" s="49"/>
      <c r="K103" s="72"/>
      <c r="L103" s="72"/>
      <c r="M103" s="72"/>
      <c r="N103" s="72"/>
      <c r="O103" s="72"/>
      <c r="P103" s="244">
        <f t="shared" si="2"/>
        <v>1030114.64</v>
      </c>
      <c r="Q103" s="715"/>
    </row>
    <row r="104" spans="1:17" ht="15" customHeight="1" x14ac:dyDescent="0.3">
      <c r="A104" s="763" t="s">
        <v>237</v>
      </c>
      <c r="B104" s="49"/>
      <c r="C104" s="149"/>
      <c r="D104" s="151"/>
      <c r="E104" s="151"/>
      <c r="F104" s="248">
        <v>735558.71</v>
      </c>
      <c r="G104" s="151"/>
      <c r="H104" s="151"/>
      <c r="I104" s="151"/>
      <c r="J104" s="151"/>
      <c r="K104" s="152"/>
      <c r="L104" s="152"/>
      <c r="M104" s="152"/>
      <c r="N104" s="152"/>
      <c r="O104" s="152"/>
      <c r="P104" s="243">
        <f>SUM(C104:O104)</f>
        <v>735558.71</v>
      </c>
      <c r="Q104" s="714">
        <f>+P105/P104</f>
        <v>6.8889687948906222E-2</v>
      </c>
    </row>
    <row r="105" spans="1:17" ht="15" customHeight="1" x14ac:dyDescent="0.3">
      <c r="A105" s="764"/>
      <c r="B105" s="49" t="s">
        <v>316</v>
      </c>
      <c r="C105" s="108"/>
      <c r="D105" s="49"/>
      <c r="E105" s="49"/>
      <c r="F105" s="249">
        <v>50672.41</v>
      </c>
      <c r="G105" s="49"/>
      <c r="H105" s="49"/>
      <c r="I105" s="49"/>
      <c r="J105" s="49"/>
      <c r="K105" s="72"/>
      <c r="L105" s="72"/>
      <c r="M105" s="72"/>
      <c r="N105" s="72"/>
      <c r="O105" s="72"/>
      <c r="P105" s="244">
        <f t="shared" ref="P105:P106" si="3">+SUM(C105:O105)</f>
        <v>50672.41</v>
      </c>
      <c r="Q105" s="715"/>
    </row>
    <row r="106" spans="1:17" ht="15" customHeight="1" x14ac:dyDescent="0.3">
      <c r="A106" s="763" t="s">
        <v>238</v>
      </c>
      <c r="B106" s="49"/>
      <c r="C106" s="149"/>
      <c r="D106" s="151"/>
      <c r="E106" s="151"/>
      <c r="F106" s="248">
        <v>3049.8</v>
      </c>
      <c r="G106" s="151"/>
      <c r="H106" s="151"/>
      <c r="I106" s="151"/>
      <c r="J106" s="151"/>
      <c r="K106" s="152"/>
      <c r="L106" s="152"/>
      <c r="M106" s="152"/>
      <c r="N106" s="152"/>
      <c r="O106" s="152"/>
      <c r="P106" s="243">
        <f t="shared" si="3"/>
        <v>3049.8</v>
      </c>
      <c r="Q106" s="714">
        <f>+P107/P106</f>
        <v>0</v>
      </c>
    </row>
    <row r="107" spans="1:17" ht="15" customHeight="1" x14ac:dyDescent="0.3">
      <c r="A107" s="764"/>
      <c r="B107" s="49" t="s">
        <v>219</v>
      </c>
      <c r="C107" s="108"/>
      <c r="D107" s="49"/>
      <c r="E107" s="49"/>
      <c r="F107" s="249">
        <v>0</v>
      </c>
      <c r="G107" s="49"/>
      <c r="H107" s="49"/>
      <c r="I107" s="49"/>
      <c r="J107" s="49"/>
      <c r="K107" s="72"/>
      <c r="L107" s="72"/>
      <c r="M107" s="72"/>
      <c r="N107" s="72"/>
      <c r="O107" s="72"/>
      <c r="P107" s="244">
        <f t="shared" ref="P107" si="4">SUM(C107:O107)</f>
        <v>0</v>
      </c>
      <c r="Q107" s="715"/>
    </row>
    <row r="108" spans="1:17" ht="15" customHeight="1" x14ac:dyDescent="0.3">
      <c r="A108" s="763" t="s">
        <v>187</v>
      </c>
      <c r="B108" s="49"/>
      <c r="C108" s="149"/>
      <c r="D108" s="151"/>
      <c r="E108" s="151"/>
      <c r="F108" s="248">
        <v>187669.44</v>
      </c>
      <c r="G108" s="151"/>
      <c r="H108" s="151"/>
      <c r="I108" s="151"/>
      <c r="J108" s="151"/>
      <c r="K108" s="152"/>
      <c r="L108" s="152"/>
      <c r="M108" s="152"/>
      <c r="N108" s="152"/>
      <c r="O108" s="152"/>
      <c r="P108" s="243">
        <f t="shared" ref="P108:P110" si="5">+SUM(C108:O108)</f>
        <v>187669.44</v>
      </c>
      <c r="Q108" s="714">
        <f>+P109/P108</f>
        <v>0</v>
      </c>
    </row>
    <row r="109" spans="1:17" ht="15" customHeight="1" x14ac:dyDescent="0.3">
      <c r="A109" s="764"/>
      <c r="B109" s="49" t="s">
        <v>312</v>
      </c>
      <c r="C109" s="108"/>
      <c r="D109" s="49"/>
      <c r="E109" s="49"/>
      <c r="F109" s="249">
        <v>0</v>
      </c>
      <c r="G109" s="49"/>
      <c r="H109" s="49"/>
      <c r="I109" s="49"/>
      <c r="J109" s="49"/>
      <c r="K109" s="72"/>
      <c r="L109" s="72"/>
      <c r="M109" s="72"/>
      <c r="N109" s="72"/>
      <c r="O109" s="72"/>
      <c r="P109" s="244">
        <f t="shared" si="5"/>
        <v>0</v>
      </c>
      <c r="Q109" s="715"/>
    </row>
    <row r="110" spans="1:17" ht="15" customHeight="1" x14ac:dyDescent="0.3">
      <c r="A110" s="763" t="s">
        <v>180</v>
      </c>
      <c r="B110" s="49"/>
      <c r="C110" s="149"/>
      <c r="D110" s="151"/>
      <c r="E110" s="151"/>
      <c r="F110" s="248">
        <v>180337.58</v>
      </c>
      <c r="G110" s="151"/>
      <c r="H110" s="151"/>
      <c r="I110" s="151"/>
      <c r="J110" s="151"/>
      <c r="K110" s="152"/>
      <c r="L110" s="152"/>
      <c r="M110" s="152"/>
      <c r="N110" s="152"/>
      <c r="O110" s="152"/>
      <c r="P110" s="243">
        <f t="shared" si="5"/>
        <v>180337.58</v>
      </c>
      <c r="Q110" s="765">
        <f>+P111/P110</f>
        <v>0</v>
      </c>
    </row>
    <row r="111" spans="1:17" ht="15" customHeight="1" x14ac:dyDescent="0.3">
      <c r="A111" s="764"/>
      <c r="B111" s="49" t="s">
        <v>241</v>
      </c>
      <c r="C111" s="108"/>
      <c r="D111" s="49"/>
      <c r="E111" s="49"/>
      <c r="F111" s="249"/>
      <c r="G111" s="49"/>
      <c r="H111" s="49"/>
      <c r="I111" s="49"/>
      <c r="J111" s="49"/>
      <c r="K111" s="72"/>
      <c r="L111" s="72"/>
      <c r="M111" s="72"/>
      <c r="N111" s="72"/>
      <c r="O111" s="72"/>
      <c r="P111" s="244">
        <f t="shared" ref="P111" si="6">SUM(C111:O111)</f>
        <v>0</v>
      </c>
      <c r="Q111" s="766"/>
    </row>
    <row r="112" spans="1:17" ht="15" customHeight="1" x14ac:dyDescent="0.3">
      <c r="A112" s="763" t="s">
        <v>188</v>
      </c>
      <c r="B112" s="49"/>
      <c r="C112" s="149"/>
      <c r="D112" s="151"/>
      <c r="E112" s="151"/>
      <c r="F112" s="248">
        <v>588509.93000000005</v>
      </c>
      <c r="G112" s="151"/>
      <c r="H112" s="151"/>
      <c r="I112" s="151"/>
      <c r="J112" s="151"/>
      <c r="K112" s="152"/>
      <c r="L112" s="152"/>
      <c r="M112" s="152"/>
      <c r="N112" s="152"/>
      <c r="O112" s="152"/>
      <c r="P112" s="243">
        <f t="shared" ref="P112:P113" si="7">+SUM(C112:O112)</f>
        <v>588509.93000000005</v>
      </c>
      <c r="Q112" s="714">
        <f>+P113/P112</f>
        <v>0.12436354302466908</v>
      </c>
    </row>
    <row r="113" spans="1:17" ht="15" customHeight="1" x14ac:dyDescent="0.3">
      <c r="A113" s="764"/>
      <c r="B113" s="49" t="s">
        <v>241</v>
      </c>
      <c r="C113" s="108"/>
      <c r="D113" s="49"/>
      <c r="E113" s="49"/>
      <c r="F113" s="249">
        <v>73189.179999999993</v>
      </c>
      <c r="G113" s="49"/>
      <c r="H113" s="49"/>
      <c r="I113" s="49"/>
      <c r="J113" s="49"/>
      <c r="K113" s="72"/>
      <c r="L113" s="72"/>
      <c r="M113" s="72"/>
      <c r="N113" s="72"/>
      <c r="O113" s="72"/>
      <c r="P113" s="244">
        <f t="shared" si="7"/>
        <v>73189.179999999993</v>
      </c>
      <c r="Q113" s="715"/>
    </row>
    <row r="114" spans="1:17" ht="14.25" customHeight="1" x14ac:dyDescent="0.3">
      <c r="A114" s="218"/>
      <c r="B114" s="148"/>
      <c r="C114" s="153"/>
      <c r="D114" s="148"/>
      <c r="E114" s="148"/>
      <c r="F114" s="250"/>
      <c r="G114" s="148"/>
      <c r="H114" s="148"/>
      <c r="I114" s="148"/>
      <c r="J114" s="148"/>
      <c r="K114" s="154"/>
      <c r="L114" s="154"/>
      <c r="M114" s="154"/>
      <c r="N114" s="154"/>
      <c r="O114" s="154"/>
      <c r="P114" s="252"/>
      <c r="Q114" s="166"/>
    </row>
    <row r="115" spans="1:17" ht="26.25" customHeight="1" x14ac:dyDescent="0.3">
      <c r="A115" s="708" t="s">
        <v>154</v>
      </c>
      <c r="B115" s="767"/>
      <c r="C115" s="169" t="s">
        <v>98</v>
      </c>
      <c r="D115" s="170"/>
      <c r="E115" s="168"/>
      <c r="F115" s="251">
        <f>+F92+F94+F96+F98+F100+F102+F104+F106+F108+F110+F112</f>
        <v>4934838.4899999993</v>
      </c>
      <c r="G115" s="168"/>
      <c r="H115" s="168"/>
      <c r="I115" s="168"/>
      <c r="J115" s="168"/>
      <c r="K115" s="171"/>
      <c r="L115" s="171"/>
      <c r="M115" s="171"/>
      <c r="N115" s="171"/>
      <c r="O115" s="171"/>
      <c r="P115" s="253">
        <f>+SUM(D115:O115)</f>
        <v>4934838.4899999993</v>
      </c>
      <c r="Q115" s="768">
        <f>+(P116/P115)*100</f>
        <v>25.988423989940955</v>
      </c>
    </row>
    <row r="116" spans="1:17" ht="26.25" customHeight="1" x14ac:dyDescent="0.3">
      <c r="A116" s="709"/>
      <c r="B116" s="717"/>
      <c r="C116" s="167" t="s">
        <v>97</v>
      </c>
      <c r="D116" s="164"/>
      <c r="E116" s="162"/>
      <c r="F116" s="242">
        <f>+F93+F95+F97+F99+F101+F103+F105+F107+F109+F111+F113</f>
        <v>1282486.7499999998</v>
      </c>
      <c r="G116" s="162"/>
      <c r="H116" s="162"/>
      <c r="I116" s="162"/>
      <c r="J116" s="162"/>
      <c r="K116" s="165"/>
      <c r="L116" s="165"/>
      <c r="M116" s="165"/>
      <c r="N116" s="177"/>
      <c r="O116" s="165"/>
      <c r="P116" s="247">
        <f>+SUM(D116:O116)</f>
        <v>1282486.7499999998</v>
      </c>
      <c r="Q116" s="769"/>
    </row>
    <row r="117" spans="1:17" x14ac:dyDescent="0.3">
      <c r="A117" s="718" t="s">
        <v>95</v>
      </c>
      <c r="B117" s="719"/>
      <c r="C117" s="719"/>
      <c r="D117" s="722"/>
      <c r="E117" s="722"/>
      <c r="F117" s="722"/>
      <c r="G117" s="722"/>
      <c r="H117" s="722"/>
      <c r="I117" s="722"/>
      <c r="J117" s="722"/>
      <c r="K117" s="722"/>
      <c r="L117" s="722"/>
      <c r="M117" s="722"/>
      <c r="N117" s="722"/>
      <c r="O117" s="722"/>
      <c r="P117" s="722"/>
      <c r="Q117" s="723"/>
    </row>
    <row r="118" spans="1:17" ht="68.25" customHeight="1" x14ac:dyDescent="0.3">
      <c r="A118" s="720"/>
      <c r="B118" s="721"/>
      <c r="C118" s="721"/>
      <c r="D118" s="724"/>
      <c r="E118" s="724"/>
      <c r="F118" s="724"/>
      <c r="G118" s="724"/>
      <c r="H118" s="724"/>
      <c r="I118" s="724"/>
      <c r="J118" s="724"/>
      <c r="K118" s="724"/>
      <c r="L118" s="724"/>
      <c r="M118" s="724"/>
      <c r="N118" s="724"/>
      <c r="O118" s="724"/>
      <c r="P118" s="724"/>
      <c r="Q118" s="725"/>
    </row>
    <row r="119" spans="1:17" x14ac:dyDescent="0.3">
      <c r="A119" s="66"/>
      <c r="Q119" s="69"/>
    </row>
    <row r="120" spans="1:17" x14ac:dyDescent="0.3">
      <c r="A120" s="726" t="s">
        <v>96</v>
      </c>
      <c r="B120" s="727"/>
      <c r="C120" s="727"/>
      <c r="D120" s="727"/>
      <c r="Q120" s="69"/>
    </row>
    <row r="121" spans="1:17" x14ac:dyDescent="0.3">
      <c r="A121" s="66"/>
      <c r="Q121" s="69"/>
    </row>
    <row r="122" spans="1:17" ht="15" thickBot="1" x14ac:dyDescent="0.35">
      <c r="A122" s="88"/>
      <c r="B122" s="89"/>
      <c r="C122" s="89"/>
      <c r="D122" s="89"/>
      <c r="E122" s="89"/>
      <c r="F122" s="89"/>
      <c r="G122" s="89"/>
      <c r="H122" s="89"/>
      <c r="I122" s="89"/>
      <c r="J122" s="89"/>
      <c r="K122" s="89"/>
      <c r="L122" s="89"/>
      <c r="M122" s="89"/>
      <c r="N122" s="89"/>
      <c r="O122" s="89"/>
      <c r="P122" s="89"/>
      <c r="Q122" s="90"/>
    </row>
  </sheetData>
  <mergeCells count="197">
    <mergeCell ref="A6:C6"/>
    <mergeCell ref="D6:F6"/>
    <mergeCell ref="G6:J6"/>
    <mergeCell ref="K6:N6"/>
    <mergeCell ref="O6:Q6"/>
    <mergeCell ref="A8:Q8"/>
    <mergeCell ref="A1:Q1"/>
    <mergeCell ref="A2:Q2"/>
    <mergeCell ref="A4:Q4"/>
    <mergeCell ref="A5:C5"/>
    <mergeCell ref="D5:F5"/>
    <mergeCell ref="G5:J5"/>
    <mergeCell ref="K5:N5"/>
    <mergeCell ref="O5:Q5"/>
    <mergeCell ref="A14:D15"/>
    <mergeCell ref="E14:E15"/>
    <mergeCell ref="F14:G15"/>
    <mergeCell ref="H14:I15"/>
    <mergeCell ref="J14:M15"/>
    <mergeCell ref="N14:Q15"/>
    <mergeCell ref="A9:B9"/>
    <mergeCell ref="C9:Q9"/>
    <mergeCell ref="A11:Q11"/>
    <mergeCell ref="A12:B12"/>
    <mergeCell ref="C12:Q12"/>
    <mergeCell ref="A13:D13"/>
    <mergeCell ref="F13:G13"/>
    <mergeCell ref="H13:I13"/>
    <mergeCell ref="J13:M13"/>
    <mergeCell ref="N13:Q13"/>
    <mergeCell ref="A20:B20"/>
    <mergeCell ref="C20:E20"/>
    <mergeCell ref="F20:H20"/>
    <mergeCell ref="I20:K20"/>
    <mergeCell ref="L20:N20"/>
    <mergeCell ref="O20:Q20"/>
    <mergeCell ref="A16:C16"/>
    <mergeCell ref="D16:Q16"/>
    <mergeCell ref="A18:Q18"/>
    <mergeCell ref="A19:B19"/>
    <mergeCell ref="C19:E19"/>
    <mergeCell ref="F19:H19"/>
    <mergeCell ref="I19:K19"/>
    <mergeCell ref="L19:N19"/>
    <mergeCell ref="O19:Q19"/>
    <mergeCell ref="O25:Q25"/>
    <mergeCell ref="A26:B26"/>
    <mergeCell ref="C26:E26"/>
    <mergeCell ref="F26:H26"/>
    <mergeCell ref="L26:N26"/>
    <mergeCell ref="O26:Q26"/>
    <mergeCell ref="A21:C21"/>
    <mergeCell ref="D21:Q21"/>
    <mergeCell ref="A22:C22"/>
    <mergeCell ref="D22:Q22"/>
    <mergeCell ref="A24:Q24"/>
    <mergeCell ref="A25:B25"/>
    <mergeCell ref="C25:E25"/>
    <mergeCell ref="F25:H25"/>
    <mergeCell ref="I25:K26"/>
    <mergeCell ref="L25:N25"/>
    <mergeCell ref="A34:B34"/>
    <mergeCell ref="C34:Q34"/>
    <mergeCell ref="A36:Q36"/>
    <mergeCell ref="C37:D37"/>
    <mergeCell ref="F37:G37"/>
    <mergeCell ref="H37:I37"/>
    <mergeCell ref="J37:K37"/>
    <mergeCell ref="L37:M37"/>
    <mergeCell ref="A29:Q29"/>
    <mergeCell ref="A30:Q30"/>
    <mergeCell ref="A31:Q31"/>
    <mergeCell ref="A32:B32"/>
    <mergeCell ref="C32:Q32"/>
    <mergeCell ref="A33:B33"/>
    <mergeCell ref="C33:Q33"/>
    <mergeCell ref="A42:Q42"/>
    <mergeCell ref="A43:Q43"/>
    <mergeCell ref="A44:B44"/>
    <mergeCell ref="C44:Q44"/>
    <mergeCell ref="A45:B45"/>
    <mergeCell ref="C45:Q45"/>
    <mergeCell ref="C38:D38"/>
    <mergeCell ref="F38:G38"/>
    <mergeCell ref="H38:I38"/>
    <mergeCell ref="J38:K38"/>
    <mergeCell ref="L38:M38"/>
    <mergeCell ref="P39:Q39"/>
    <mergeCell ref="A50:Q50"/>
    <mergeCell ref="C51:D51"/>
    <mergeCell ref="F51:G51"/>
    <mergeCell ref="H51:I51"/>
    <mergeCell ref="J51:K51"/>
    <mergeCell ref="L51:M51"/>
    <mergeCell ref="A46:B46"/>
    <mergeCell ref="C46:Q46"/>
    <mergeCell ref="A48:Q48"/>
    <mergeCell ref="C49:D49"/>
    <mergeCell ref="F49:G49"/>
    <mergeCell ref="H49:I49"/>
    <mergeCell ref="J49:K49"/>
    <mergeCell ref="L49:M49"/>
    <mergeCell ref="A55:O55"/>
    <mergeCell ref="P55:Q55"/>
    <mergeCell ref="A57:Q57"/>
    <mergeCell ref="A58:Q58"/>
    <mergeCell ref="A59:Q59"/>
    <mergeCell ref="A60:B60"/>
    <mergeCell ref="C60:Q60"/>
    <mergeCell ref="C52:D52"/>
    <mergeCell ref="F52:G52"/>
    <mergeCell ref="H52:I52"/>
    <mergeCell ref="J52:K52"/>
    <mergeCell ref="L52:M52"/>
    <mergeCell ref="P53:Q53"/>
    <mergeCell ref="H54:O54"/>
    <mergeCell ref="A61:B61"/>
    <mergeCell ref="C61:Q61"/>
    <mergeCell ref="A62:B62"/>
    <mergeCell ref="C62:Q62"/>
    <mergeCell ref="A64:Q64"/>
    <mergeCell ref="C65:D65"/>
    <mergeCell ref="F65:G65"/>
    <mergeCell ref="H65:I65"/>
    <mergeCell ref="J65:K65"/>
    <mergeCell ref="L65:M65"/>
    <mergeCell ref="A68:Q68"/>
    <mergeCell ref="A69:Q69"/>
    <mergeCell ref="A70:B70"/>
    <mergeCell ref="C70:Q70"/>
    <mergeCell ref="A71:B71"/>
    <mergeCell ref="C71:Q71"/>
    <mergeCell ref="C66:D66"/>
    <mergeCell ref="F66:G66"/>
    <mergeCell ref="H66:I66"/>
    <mergeCell ref="J66:K66"/>
    <mergeCell ref="L66:M66"/>
    <mergeCell ref="P67:Q67"/>
    <mergeCell ref="C76:D76"/>
    <mergeCell ref="F76:G76"/>
    <mergeCell ref="H76:I76"/>
    <mergeCell ref="J76:K76"/>
    <mergeCell ref="L76:M76"/>
    <mergeCell ref="P77:Q77"/>
    <mergeCell ref="A72:B72"/>
    <mergeCell ref="C72:Q72"/>
    <mergeCell ref="A74:Q74"/>
    <mergeCell ref="C75:D75"/>
    <mergeCell ref="F75:G75"/>
    <mergeCell ref="H75:I75"/>
    <mergeCell ref="J75:K75"/>
    <mergeCell ref="L75:M75"/>
    <mergeCell ref="A98:A99"/>
    <mergeCell ref="B98:B99"/>
    <mergeCell ref="Q98:Q99"/>
    <mergeCell ref="A100:A101"/>
    <mergeCell ref="Q100:Q101"/>
    <mergeCell ref="A102:A103"/>
    <mergeCell ref="A79:O79"/>
    <mergeCell ref="P79:Q79"/>
    <mergeCell ref="A81:O81"/>
    <mergeCell ref="P81:Q81"/>
    <mergeCell ref="A83:C84"/>
    <mergeCell ref="D83:Q84"/>
    <mergeCell ref="A115:A116"/>
    <mergeCell ref="B115:B116"/>
    <mergeCell ref="Q115:Q116"/>
    <mergeCell ref="A117:C118"/>
    <mergeCell ref="D117:Q118"/>
    <mergeCell ref="A120:D120"/>
    <mergeCell ref="A86:D86"/>
    <mergeCell ref="A89:Q89"/>
    <mergeCell ref="A90:A91"/>
    <mergeCell ref="B90:B91"/>
    <mergeCell ref="C90:O90"/>
    <mergeCell ref="P90:P91"/>
    <mergeCell ref="Q90:Q91"/>
    <mergeCell ref="Q102:Q103"/>
    <mergeCell ref="Q104:Q105"/>
    <mergeCell ref="A92:A93"/>
    <mergeCell ref="B92:B93"/>
    <mergeCell ref="Q92:Q93"/>
    <mergeCell ref="A94:A95"/>
    <mergeCell ref="B94:B95"/>
    <mergeCell ref="Q94:Q95"/>
    <mergeCell ref="A96:A97"/>
    <mergeCell ref="B96:B97"/>
    <mergeCell ref="Q96:Q97"/>
    <mergeCell ref="A104:A105"/>
    <mergeCell ref="A106:A107"/>
    <mergeCell ref="A108:A109"/>
    <mergeCell ref="A110:A111"/>
    <mergeCell ref="A112:A113"/>
    <mergeCell ref="Q112:Q113"/>
    <mergeCell ref="Q106:Q107"/>
    <mergeCell ref="Q108:Q109"/>
    <mergeCell ref="Q110:Q111"/>
  </mergeCells>
  <printOptions horizontalCentered="1"/>
  <pageMargins left="0.15748031496063" right="0.196850393700787" top="0.31496062992126" bottom="0.15748031496063" header="0.31496062992126" footer="0.15748031496063"/>
  <pageSetup scale="43" orientation="portrait" r:id="rId1"/>
  <headerFooter>
    <oddFooter>&amp;LElaboró
Nombre, Cargo y Firma&amp;CRevisó
Nombre, Cargo y Firma&amp;RAutorizó
Nombre, Cargo y Firma</oddFooter>
  </headerFooter>
  <rowBreaks count="1" manualBreakCount="1">
    <brk id="87" max="16" man="1"/>
  </rowBreaks>
  <drawing r:id="rId2"/>
  <legacyDrawingHF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A00-000000000000}">
          <x14:formula1>
            <xm:f>Datos!$C$4:$C$5</xm:f>
          </x14:formula1>
          <xm:sqref>C34:Q34 C46:Q46 C62:Q62 C72:Q72</xm:sqref>
        </x14:dataValidation>
        <x14:dataValidation type="list" allowBlank="1" showInputMessage="1" showErrorMessage="1" xr:uid="{00000000-0002-0000-0A00-000001000000}">
          <x14:formula1>
            <xm:f>Datos!$B$14:$B$18</xm:f>
          </x14:formula1>
          <xm:sqref>H14:I15</xm:sqref>
        </x14:dataValidation>
        <x14:dataValidation type="list" allowBlank="1" showInputMessage="1" showErrorMessage="1" xr:uid="{00000000-0002-0000-0A00-000002000000}">
          <x14:formula1>
            <xm:f>Datos!$B$21:$B$23</xm:f>
          </x14:formula1>
          <xm:sqref>F26:H26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10</vt:i4>
      </vt:variant>
    </vt:vector>
  </HeadingPairs>
  <TitlesOfParts>
    <vt:vector size="17" baseType="lpstr">
      <vt:lpstr>Datos</vt:lpstr>
      <vt:lpstr>MIR</vt:lpstr>
      <vt:lpstr>FIN</vt:lpstr>
      <vt:lpstr>PROPOSITO</vt:lpstr>
      <vt:lpstr>COMPONENTE 1</vt:lpstr>
      <vt:lpstr>COMPONENTE 2</vt:lpstr>
      <vt:lpstr>COMPONENTE 3</vt:lpstr>
      <vt:lpstr>'COMPONENTE 1'!Área_de_impresión</vt:lpstr>
      <vt:lpstr>'COMPONENTE 2'!Área_de_impresión</vt:lpstr>
      <vt:lpstr>'COMPONENTE 3'!Área_de_impresión</vt:lpstr>
      <vt:lpstr>FIN!Área_de_impresión</vt:lpstr>
      <vt:lpstr>MIR!Área_de_impresión</vt:lpstr>
      <vt:lpstr>PROPOSITO!Área_de_impresión</vt:lpstr>
      <vt:lpstr>'COMPONENTE 1'!Títulos_a_imprimir</vt:lpstr>
      <vt:lpstr>'COMPONENTE 2'!Títulos_a_imprimir</vt:lpstr>
      <vt:lpstr>'COMPONENTE 3'!Títulos_a_imprimir</vt:lpstr>
      <vt:lpstr>MIR!Títulos_a_imprimir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Emilia Velázquez Galindo</dc:creator>
  <cp:lastModifiedBy>Luis Miguel Sánchez Rocha</cp:lastModifiedBy>
  <cp:lastPrinted>2025-08-26T15:35:03Z</cp:lastPrinted>
  <dcterms:created xsi:type="dcterms:W3CDTF">2014-02-11T15:47:06Z</dcterms:created>
  <dcterms:modified xsi:type="dcterms:W3CDTF">2025-08-26T15:36:00Z</dcterms:modified>
</cp:coreProperties>
</file>