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C:\Users\fernando.aucesc\Documents\RESPALDO TOSHIBA\PROCESOS 2024\3) PROGRAMAS PRESUPUESTARIOS 2025\TRIMESTRE_I_2025_ INDICADORES\FICHAS PARA SUBIR A PLATAFORMA\"/>
    </mc:Choice>
  </mc:AlternateContent>
  <xr:revisionPtr revIDLastSave="0" documentId="13_ncr:1_{16C07836-2B11-4B79-8151-E70AF3C6B0E3}" xr6:coauthVersionLast="47" xr6:coauthVersionMax="47" xr10:uidLastSave="{00000000-0000-0000-0000-000000000000}"/>
  <bookViews>
    <workbookView xWindow="-120" yWindow="-120" windowWidth="29040" windowHeight="15720" firstSheet="1" activeTab="6" xr2:uid="{00000000-000D-0000-FFFF-FFFF00000000}"/>
  </bookViews>
  <sheets>
    <sheet name="Datos" sheetId="40" state="hidden" r:id="rId1"/>
    <sheet name="MIR" sheetId="50" r:id="rId2"/>
    <sheet name="FIN" sheetId="37" r:id="rId3"/>
    <sheet name="PROPOSITO" sheetId="51" r:id="rId4"/>
    <sheet name="COMPONENTE 1" sheetId="42" r:id="rId5"/>
    <sheet name="COMPONENTE 2" sheetId="56" r:id="rId6"/>
    <sheet name="COMPONENTE 3" sheetId="57" r:id="rId7"/>
  </sheets>
  <definedNames>
    <definedName name="_xlnm.Print_Area" localSheetId="4">'COMPONENTE 1'!$A$1:$Q$222</definedName>
    <definedName name="_xlnm.Print_Area" localSheetId="5">'COMPONENTE 2'!$A$1:$Q$139</definedName>
    <definedName name="_xlnm.Print_Area" localSheetId="6">'COMPONENTE 3'!$A$1:$Q$130</definedName>
    <definedName name="_xlnm.Print_Area" localSheetId="2">FIN!$A$1:$Q$58</definedName>
    <definedName name="_xlnm.Print_Area" localSheetId="1">MIR!$A$1:$Q$161</definedName>
    <definedName name="_xlnm.Print_Area" localSheetId="3">PROPOSITO!$A$1:$Q$58</definedName>
    <definedName name="_xlnm.Print_Titles" localSheetId="4">'COMPONENTE 1'!$1:$2</definedName>
    <definedName name="_xlnm.Print_Titles" localSheetId="5">'COMPONENTE 2'!$1:$2</definedName>
    <definedName name="_xlnm.Print_Titles" localSheetId="6">'COMPONENTE 3'!$1:$2</definedName>
    <definedName name="_xlnm.Print_Titles" localSheetId="1">MIR!$1:$2</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P55" i="57" l="1"/>
  <c r="Q54" i="57"/>
  <c r="P55" i="56"/>
  <c r="Q54" i="56"/>
  <c r="P55" i="42"/>
  <c r="Q54" i="42"/>
  <c r="P53" i="42"/>
  <c r="P84" i="51"/>
  <c r="P81" i="51"/>
  <c r="P79" i="51"/>
  <c r="P69" i="51"/>
  <c r="P57" i="51"/>
  <c r="Q56" i="51"/>
  <c r="P43" i="51"/>
  <c r="Q57" i="37"/>
  <c r="Q56" i="37"/>
  <c r="P55" i="37"/>
  <c r="N184" i="50"/>
  <c r="Q123" i="57"/>
  <c r="Q120" i="57"/>
  <c r="Q118" i="57"/>
  <c r="Q116" i="57"/>
  <c r="Q114" i="57"/>
  <c r="Q110" i="57"/>
  <c r="Q108" i="57"/>
  <c r="Q106" i="57"/>
  <c r="Q104" i="57"/>
  <c r="Q102" i="57"/>
  <c r="Q100" i="57"/>
  <c r="Q98" i="57"/>
  <c r="Q96" i="57"/>
  <c r="Q94" i="57"/>
  <c r="Q92" i="57"/>
  <c r="P124" i="57"/>
  <c r="P123" i="57"/>
  <c r="P93" i="57"/>
  <c r="P94" i="57"/>
  <c r="P95" i="57"/>
  <c r="P96" i="57"/>
  <c r="P97" i="57"/>
  <c r="P98" i="57"/>
  <c r="P99" i="57"/>
  <c r="P100" i="57"/>
  <c r="P101" i="57"/>
  <c r="P102" i="57"/>
  <c r="P103" i="57"/>
  <c r="P104" i="57"/>
  <c r="P105" i="57"/>
  <c r="P106" i="57"/>
  <c r="P107" i="57"/>
  <c r="P108" i="57"/>
  <c r="P109" i="57"/>
  <c r="P110" i="57"/>
  <c r="P111" i="57"/>
  <c r="P112" i="57"/>
  <c r="P113" i="57"/>
  <c r="P114" i="57"/>
  <c r="P115" i="57"/>
  <c r="P116" i="57"/>
  <c r="P117" i="57"/>
  <c r="P118" i="57"/>
  <c r="P119" i="57"/>
  <c r="P120" i="57"/>
  <c r="P121" i="57"/>
  <c r="P92" i="57"/>
  <c r="F124" i="57"/>
  <c r="F123" i="57"/>
  <c r="F132" i="56"/>
  <c r="Q128" i="56"/>
  <c r="Q126" i="56"/>
  <c r="Q124" i="56"/>
  <c r="Q122" i="56"/>
  <c r="Q120" i="56"/>
  <c r="Q118" i="56"/>
  <c r="Q116" i="56"/>
  <c r="Q114" i="56"/>
  <c r="Q112" i="56"/>
  <c r="Q110" i="56"/>
  <c r="Q108" i="56"/>
  <c r="Q106" i="56"/>
  <c r="Q104" i="56"/>
  <c r="Q102" i="56"/>
  <c r="Q100" i="56"/>
  <c r="Q98" i="56"/>
  <c r="Q96" i="56"/>
  <c r="Q94" i="56"/>
  <c r="Q92" i="56"/>
  <c r="P97" i="56"/>
  <c r="P98" i="56"/>
  <c r="P99" i="56"/>
  <c r="P100" i="56"/>
  <c r="P101" i="56"/>
  <c r="P102" i="56"/>
  <c r="P103" i="56"/>
  <c r="P104" i="56"/>
  <c r="P105" i="56"/>
  <c r="P106" i="56"/>
  <c r="P107" i="56"/>
  <c r="P108" i="56"/>
  <c r="P109" i="56"/>
  <c r="P110" i="56"/>
  <c r="P111" i="56"/>
  <c r="P112" i="56"/>
  <c r="P113" i="56"/>
  <c r="P114" i="56"/>
  <c r="P115" i="56"/>
  <c r="P116" i="56"/>
  <c r="P117" i="56"/>
  <c r="P118" i="56"/>
  <c r="P119" i="56"/>
  <c r="P120" i="56"/>
  <c r="P121" i="56"/>
  <c r="P122" i="56"/>
  <c r="P123" i="56"/>
  <c r="P124" i="56"/>
  <c r="P125" i="56"/>
  <c r="P126" i="56"/>
  <c r="P127" i="56"/>
  <c r="P128" i="56"/>
  <c r="P129" i="56"/>
  <c r="P93" i="56"/>
  <c r="P94" i="56"/>
  <c r="P95" i="56"/>
  <c r="P96" i="56"/>
  <c r="P92" i="56"/>
  <c r="F131" i="56"/>
  <c r="F215" i="42"/>
  <c r="Q210" i="42"/>
  <c r="Q198" i="42"/>
  <c r="Q196" i="42"/>
  <c r="Q194" i="42"/>
  <c r="Q190" i="42"/>
  <c r="Q188" i="42"/>
  <c r="Q186" i="42"/>
  <c r="Q184" i="42"/>
  <c r="Q182" i="42"/>
  <c r="Q180" i="42"/>
  <c r="Q178" i="42"/>
  <c r="Q176" i="42"/>
  <c r="Q174" i="42"/>
  <c r="Q172" i="42"/>
  <c r="Q170" i="42"/>
  <c r="Q168" i="42"/>
  <c r="Q164" i="42"/>
  <c r="Q166" i="42"/>
  <c r="Q162" i="42"/>
  <c r="Q160" i="42"/>
  <c r="Q158" i="42"/>
  <c r="Q156" i="42"/>
  <c r="Q154" i="42"/>
  <c r="Q152" i="42"/>
  <c r="Q148" i="42"/>
  <c r="Q146" i="42"/>
  <c r="Q144" i="42"/>
  <c r="Q142" i="42"/>
  <c r="Q140" i="42"/>
  <c r="Q138" i="42"/>
  <c r="Q136" i="42"/>
  <c r="Q134" i="42"/>
  <c r="Q132" i="42"/>
  <c r="Q130" i="42"/>
  <c r="Q128" i="42"/>
  <c r="F93" i="42"/>
  <c r="P142" i="42"/>
  <c r="P143" i="42"/>
  <c r="P144" i="42"/>
  <c r="P145" i="42"/>
  <c r="P146" i="42"/>
  <c r="P147" i="42"/>
  <c r="P148" i="42"/>
  <c r="P149" i="42"/>
  <c r="P150" i="42"/>
  <c r="P151" i="42"/>
  <c r="P152" i="42"/>
  <c r="P153" i="42"/>
  <c r="P154" i="42"/>
  <c r="P155" i="42"/>
  <c r="P156" i="42"/>
  <c r="P157" i="42"/>
  <c r="P158" i="42"/>
  <c r="P159" i="42"/>
  <c r="P160" i="42"/>
  <c r="P161" i="42"/>
  <c r="P162" i="42"/>
  <c r="P163" i="42"/>
  <c r="P164" i="42"/>
  <c r="P165" i="42"/>
  <c r="P166" i="42"/>
  <c r="P167" i="42"/>
  <c r="P168" i="42"/>
  <c r="P169" i="42"/>
  <c r="P170" i="42"/>
  <c r="P171" i="42"/>
  <c r="P172" i="42"/>
  <c r="P173" i="42"/>
  <c r="P174" i="42"/>
  <c r="P175" i="42"/>
  <c r="P176" i="42"/>
  <c r="P177" i="42"/>
  <c r="P178" i="42"/>
  <c r="P179" i="42"/>
  <c r="P180" i="42"/>
  <c r="P181" i="42"/>
  <c r="P182" i="42"/>
  <c r="P183" i="42"/>
  <c r="P184" i="42"/>
  <c r="P185" i="42"/>
  <c r="P186" i="42"/>
  <c r="P187" i="42"/>
  <c r="P188" i="42"/>
  <c r="P189" i="42"/>
  <c r="P190" i="42"/>
  <c r="P191" i="42"/>
  <c r="P192" i="42"/>
  <c r="P193" i="42"/>
  <c r="P194" i="42"/>
  <c r="P195" i="42"/>
  <c r="P196" i="42"/>
  <c r="P197" i="42"/>
  <c r="P198" i="42"/>
  <c r="P199" i="42"/>
  <c r="P200" i="42"/>
  <c r="P201" i="42"/>
  <c r="P202" i="42"/>
  <c r="P203" i="42"/>
  <c r="P204" i="42"/>
  <c r="P205" i="42"/>
  <c r="P206" i="42"/>
  <c r="P207" i="42"/>
  <c r="P208" i="42"/>
  <c r="P209" i="42"/>
  <c r="P210" i="42"/>
  <c r="P211" i="42"/>
  <c r="P212" i="42"/>
  <c r="P213" i="42"/>
  <c r="P130" i="42"/>
  <c r="P131" i="42"/>
  <c r="P132" i="42"/>
  <c r="P133" i="42"/>
  <c r="P134" i="42"/>
  <c r="P135" i="42"/>
  <c r="P136" i="42"/>
  <c r="P137" i="42"/>
  <c r="P138" i="42"/>
  <c r="P139" i="42"/>
  <c r="P140" i="42"/>
  <c r="P141" i="42"/>
  <c r="F214" i="42"/>
  <c r="L160" i="50"/>
  <c r="L133" i="50"/>
  <c r="L102" i="50"/>
  <c r="O5" i="50" s="1"/>
  <c r="P67" i="57" l="1"/>
  <c r="P53" i="57"/>
  <c r="P39" i="57"/>
  <c r="P132" i="56"/>
  <c r="P131" i="56"/>
  <c r="P215" i="42"/>
  <c r="Q214" i="42" s="1"/>
  <c r="P214" i="42"/>
  <c r="P103" i="42"/>
  <c r="P102" i="42"/>
  <c r="P77" i="56"/>
  <c r="P67" i="56"/>
  <c r="P53" i="56"/>
  <c r="P39" i="56"/>
  <c r="P129" i="42"/>
  <c r="P128" i="42"/>
  <c r="P127" i="42"/>
  <c r="P126" i="42"/>
  <c r="P125" i="42"/>
  <c r="P124" i="42"/>
  <c r="P123" i="42"/>
  <c r="P122" i="42"/>
  <c r="P121" i="42"/>
  <c r="P120" i="42"/>
  <c r="P119" i="42"/>
  <c r="P118" i="42"/>
  <c r="P117" i="42"/>
  <c r="P116" i="42"/>
  <c r="P115" i="42"/>
  <c r="P114" i="42"/>
  <c r="P113" i="42"/>
  <c r="P112" i="42"/>
  <c r="P111" i="42"/>
  <c r="P110" i="42"/>
  <c r="P109" i="42"/>
  <c r="P108" i="42"/>
  <c r="P107" i="42"/>
  <c r="P106" i="42"/>
  <c r="P105" i="42"/>
  <c r="P104" i="42"/>
  <c r="P101" i="42"/>
  <c r="P100" i="42"/>
  <c r="P99" i="42"/>
  <c r="P97" i="42"/>
  <c r="P93" i="42"/>
  <c r="P92" i="42"/>
  <c r="P39" i="42"/>
  <c r="P55" i="51"/>
  <c r="P43" i="37"/>
  <c r="Q131" i="56" l="1"/>
  <c r="Q103" i="42"/>
  <c r="Q124" i="42"/>
  <c r="Q122" i="42"/>
  <c r="Q108" i="42"/>
  <c r="Q114" i="42"/>
  <c r="Q104" i="42"/>
  <c r="Q110" i="42"/>
  <c r="Q116" i="42"/>
  <c r="Q106" i="42"/>
  <c r="Q112" i="42"/>
  <c r="Q118" i="42"/>
  <c r="Q120" i="42"/>
  <c r="Q100" i="42"/>
  <c r="Q92" i="42"/>
  <c r="D21" i="57"/>
  <c r="C14" i="51"/>
  <c r="C14" i="37"/>
  <c r="P95" i="42"/>
  <c r="F14" i="42" l="1"/>
  <c r="E14" i="42"/>
  <c r="C12" i="42"/>
  <c r="C9" i="42"/>
  <c r="O25" i="57"/>
  <c r="A26" i="57"/>
  <c r="D22" i="57"/>
  <c r="F14" i="57"/>
  <c r="E14" i="57"/>
  <c r="C12" i="57"/>
  <c r="C9" i="57"/>
  <c r="F19" i="37"/>
  <c r="E19" i="37"/>
  <c r="O25" i="56"/>
  <c r="A26" i="56"/>
  <c r="D22" i="56"/>
  <c r="D21" i="56"/>
  <c r="F14" i="56"/>
  <c r="E14" i="56"/>
  <c r="C12" i="56"/>
  <c r="C9" i="56"/>
  <c r="P79" i="57"/>
  <c r="P81" i="56" l="1"/>
  <c r="P81" i="57"/>
  <c r="D27" i="37"/>
  <c r="D26" i="37"/>
  <c r="O25" i="42" l="1"/>
  <c r="A26" i="42"/>
  <c r="D22" i="42"/>
  <c r="D21" i="42"/>
  <c r="O30" i="51"/>
  <c r="A31" i="51"/>
  <c r="A31" i="37"/>
  <c r="O30" i="37"/>
  <c r="D27" i="51"/>
  <c r="D26" i="51"/>
  <c r="C17" i="51"/>
  <c r="C17" i="37"/>
  <c r="L10" i="37"/>
  <c r="L10" i="51" s="1"/>
  <c r="L11" i="37"/>
  <c r="L11" i="51" s="1"/>
  <c r="L9" i="37"/>
  <c r="L9" i="51" s="1"/>
  <c r="C10" i="37"/>
  <c r="C10" i="51" s="1"/>
  <c r="C11" i="37"/>
  <c r="C11" i="51" s="1"/>
  <c r="C9" i="37"/>
  <c r="C9" i="51" s="1"/>
  <c r="O6" i="37"/>
  <c r="O6" i="51" s="1"/>
  <c r="K6" i="37"/>
  <c r="K6" i="51" s="1"/>
  <c r="K6" i="42" s="1"/>
  <c r="G6" i="37"/>
  <c r="G6" i="51" s="1"/>
  <c r="D6" i="37"/>
  <c r="D6" i="51" s="1"/>
  <c r="A6" i="37"/>
  <c r="A6" i="51" s="1"/>
  <c r="A6" i="42" l="1"/>
  <c r="A6" i="56"/>
  <c r="A6" i="57"/>
  <c r="O6" i="42"/>
  <c r="O6" i="56"/>
  <c r="O6" i="57"/>
  <c r="D6" i="42"/>
  <c r="D6" i="57"/>
  <c r="D6" i="56"/>
  <c r="G6" i="42"/>
  <c r="G6" i="57"/>
  <c r="G6" i="56"/>
  <c r="K6" i="57"/>
  <c r="K6" i="56"/>
  <c r="P94" i="42"/>
  <c r="Q94" i="42" s="1"/>
  <c r="P96" i="42"/>
  <c r="Q96" i="42" s="1"/>
  <c r="P98" i="42"/>
  <c r="Q98" i="42" s="1"/>
  <c r="P79" i="42" l="1"/>
  <c r="P81" i="42" s="1"/>
</calcChain>
</file>

<file path=xl/sharedStrings.xml><?xml version="1.0" encoding="utf-8"?>
<sst xmlns="http://schemas.openxmlformats.org/spreadsheetml/2006/main" count="1676" uniqueCount="366">
  <si>
    <t>FICHA TÉCNICA INDICADORES</t>
  </si>
  <si>
    <t>Datos de Identificación del Programa Presupuestario</t>
  </si>
  <si>
    <t>Programa Presupuestario</t>
  </si>
  <si>
    <t>Alineación</t>
  </si>
  <si>
    <t>Resumen Narrativo de la Matriz de Indicadores para Resultados</t>
  </si>
  <si>
    <t>Datos de Identificación del Indicador</t>
  </si>
  <si>
    <t>Tipo</t>
  </si>
  <si>
    <t>Dimensión</t>
  </si>
  <si>
    <t xml:space="preserve">Área Responsable </t>
  </si>
  <si>
    <t>Características del Indicador</t>
  </si>
  <si>
    <t xml:space="preserve">Claridad </t>
  </si>
  <si>
    <t>Relevancia</t>
  </si>
  <si>
    <t>Economía</t>
  </si>
  <si>
    <t>Monitoreable</t>
  </si>
  <si>
    <t>Adecuado</t>
  </si>
  <si>
    <t>Aporte Marginal</t>
  </si>
  <si>
    <t>Medios de Verificación</t>
  </si>
  <si>
    <t>Determinación de Metas</t>
  </si>
  <si>
    <t>Valor</t>
  </si>
  <si>
    <t>Año</t>
  </si>
  <si>
    <t xml:space="preserve">Enero </t>
  </si>
  <si>
    <t>Febrero</t>
  </si>
  <si>
    <t>Marzo</t>
  </si>
  <si>
    <t>Abril</t>
  </si>
  <si>
    <t>Mayo</t>
  </si>
  <si>
    <t>Junio</t>
  </si>
  <si>
    <t>Julio</t>
  </si>
  <si>
    <t>Agosto</t>
  </si>
  <si>
    <t>Septiembre</t>
  </si>
  <si>
    <t>Octubre</t>
  </si>
  <si>
    <t>Noviembre</t>
  </si>
  <si>
    <t>Diciembre</t>
  </si>
  <si>
    <t xml:space="preserve">Total </t>
  </si>
  <si>
    <t>Características de las variables</t>
  </si>
  <si>
    <t>Variable 1</t>
  </si>
  <si>
    <t>Variable</t>
  </si>
  <si>
    <t>Variable 2</t>
  </si>
  <si>
    <t>Entidad Fiscalizada</t>
  </si>
  <si>
    <t>Plan Municipal de Desarrollo</t>
  </si>
  <si>
    <t xml:space="preserve">Eje </t>
  </si>
  <si>
    <t>Plan Estatal de Desarrollo</t>
  </si>
  <si>
    <t>Eje</t>
  </si>
  <si>
    <t>Objetivo</t>
  </si>
  <si>
    <t>FIN</t>
  </si>
  <si>
    <t>Estratégico</t>
  </si>
  <si>
    <t>Gestión</t>
  </si>
  <si>
    <t>Eficiencia</t>
  </si>
  <si>
    <t>Eficacia</t>
  </si>
  <si>
    <t>Calidad</t>
  </si>
  <si>
    <t>Fecuencia</t>
  </si>
  <si>
    <t>Anual</t>
  </si>
  <si>
    <t>Semestral</t>
  </si>
  <si>
    <t>Trimestral</t>
  </si>
  <si>
    <t xml:space="preserve">Bimestral </t>
  </si>
  <si>
    <t>Mensual</t>
  </si>
  <si>
    <t>Comportamiento</t>
  </si>
  <si>
    <t>Ascendente</t>
  </si>
  <si>
    <t>Descendente</t>
  </si>
  <si>
    <t>Constante</t>
  </si>
  <si>
    <t>Unidad de medida</t>
  </si>
  <si>
    <t>PROPÓSITO</t>
  </si>
  <si>
    <t>COMPONENTE 1</t>
  </si>
  <si>
    <t>COMPONENTE 2</t>
  </si>
  <si>
    <t>COMPONENTE 3</t>
  </si>
  <si>
    <t>Descripción</t>
  </si>
  <si>
    <t>Calendario</t>
  </si>
  <si>
    <t>Programado/Realizado</t>
  </si>
  <si>
    <t>Ene</t>
  </si>
  <si>
    <t>Feb.</t>
  </si>
  <si>
    <t>Mar.</t>
  </si>
  <si>
    <t>Abr.</t>
  </si>
  <si>
    <t>May.</t>
  </si>
  <si>
    <t>Jun.</t>
  </si>
  <si>
    <t>Jul.</t>
  </si>
  <si>
    <t>Ago.</t>
  </si>
  <si>
    <t>Sep.</t>
  </si>
  <si>
    <t>Oct.</t>
  </si>
  <si>
    <t>Nov.</t>
  </si>
  <si>
    <t>Dic.</t>
  </si>
  <si>
    <t>Total</t>
  </si>
  <si>
    <t>Porcentaje de Cumplimiento</t>
  </si>
  <si>
    <t>Tipo de Indicador</t>
  </si>
  <si>
    <t>Cumplimiento del Indicador:</t>
  </si>
  <si>
    <t>PROGRAMADO</t>
  </si>
  <si>
    <t>Calendarización</t>
  </si>
  <si>
    <t>REALIZADO</t>
  </si>
  <si>
    <t>Meta del Indicador:</t>
  </si>
  <si>
    <t xml:space="preserve">Resultado del Indicador: </t>
  </si>
  <si>
    <t>Variable:</t>
  </si>
  <si>
    <t>Unidad de medida:</t>
  </si>
  <si>
    <t>Tipo de variable:</t>
  </si>
  <si>
    <t>Tipo variable</t>
  </si>
  <si>
    <t>Fija</t>
  </si>
  <si>
    <t>Acumulada</t>
  </si>
  <si>
    <t xml:space="preserve">Explicaciones y causas de las variaciones al cumplimiento de la programación.
¿Por qúe no se cumplió o por qué se superó considerablemente lo programado? </t>
  </si>
  <si>
    <t>*Anexar evidencia de los resultados del indicador.</t>
  </si>
  <si>
    <t>Realizado</t>
  </si>
  <si>
    <t>Programado</t>
  </si>
  <si>
    <t>Unidad(es) Responsable(s)</t>
  </si>
  <si>
    <t>Vertiente</t>
  </si>
  <si>
    <t>Nivel 1</t>
  </si>
  <si>
    <t>Nivel 2</t>
  </si>
  <si>
    <t>Frecuencia de medición</t>
  </si>
  <si>
    <t xml:space="preserve">Tipo de fórmula </t>
  </si>
  <si>
    <t>Supuesto</t>
  </si>
  <si>
    <t>Meta Programada</t>
  </si>
  <si>
    <t>Fecha de cumplimiento</t>
  </si>
  <si>
    <t>Comportamiento del indicador</t>
  </si>
  <si>
    <t>Matriz de Indicadores para Resultados</t>
  </si>
  <si>
    <t>Resumen Narrativo</t>
  </si>
  <si>
    <t>Indicador</t>
  </si>
  <si>
    <t xml:space="preserve">Medios de Verificación </t>
  </si>
  <si>
    <t>Clave</t>
  </si>
  <si>
    <t>Línea base</t>
  </si>
  <si>
    <t>Método de cálculo (fórmula)</t>
  </si>
  <si>
    <t>Meta programada</t>
  </si>
  <si>
    <t>Medios de verificación</t>
  </si>
  <si>
    <t>CUMPLIMIENTO DEL INDICADOR</t>
  </si>
  <si>
    <t>MIR</t>
  </si>
  <si>
    <t>Descripción del indicador</t>
  </si>
  <si>
    <t>Descripción del Indicador</t>
  </si>
  <si>
    <t>INTERAPAS</t>
  </si>
  <si>
    <t>EJERCICIO FISCAL 2025
MATRIZ DE INDICADORES PARA RESULTADOS</t>
  </si>
  <si>
    <t>Dirección de Operación y Mantenimiento.</t>
  </si>
  <si>
    <t>Porcentaje</t>
  </si>
  <si>
    <t>Eje 3</t>
  </si>
  <si>
    <t>Economía sustentable para San Luis Potosí.</t>
  </si>
  <si>
    <t>Vertiente 3.5</t>
  </si>
  <si>
    <t>Recuperación hídrica con enfoque de cuencas.</t>
  </si>
  <si>
    <t>Incrementar la infraestructura Hidráulica en el Estado, nuevas presas, pozos, redes de distribución de agua potable, sistema de drenaje y alcantarillado.</t>
  </si>
  <si>
    <t>Eje 2</t>
  </si>
  <si>
    <t>Contribuir al acceso universal del agua mediante el fortalecimiento de la infraestructura y la implementación de una nueva tecnología, así como la concientización y el uso responsable del agua.</t>
  </si>
  <si>
    <t>Fortalecer la infarestructura para el abastecimiento de agua potable en el municipio.</t>
  </si>
  <si>
    <t>Proveer servicios de agua potable con calidad y eficiencia para abatir la escasez en zonas afectadas.</t>
  </si>
  <si>
    <t>Departamento de Entubación.</t>
  </si>
  <si>
    <t>m3</t>
  </si>
  <si>
    <t>EJERCICIO FISCAL 2025
NIVEL FIN</t>
  </si>
  <si>
    <r>
      <t>Nombre del Indicador:</t>
    </r>
    <r>
      <rPr>
        <sz val="9"/>
        <rFont val="Noto Sans"/>
        <family val="2"/>
      </rPr>
      <t xml:space="preserve"> </t>
    </r>
  </si>
  <si>
    <t>✔</t>
  </si>
  <si>
    <t>31 de diciembre de 2025</t>
  </si>
  <si>
    <t>LÍNEA BASE</t>
  </si>
  <si>
    <t>EJERCICIO FISCAL 2025
NIVEL PROPÓSITO</t>
  </si>
  <si>
    <t>Evalúa el porcentaje de usuarios que son abastecidos con agua extraída de pozos profundos.</t>
  </si>
  <si>
    <t>31 de diciembre de 2025.</t>
  </si>
  <si>
    <t>EJERCICIO FISCAL 2025
NIVEL COMPONENTE 1</t>
  </si>
  <si>
    <r>
      <t>Nombre del Indicador:</t>
    </r>
    <r>
      <rPr>
        <sz val="9"/>
        <color theme="1"/>
        <rFont val="Noto Sans"/>
        <family val="2"/>
      </rPr>
      <t xml:space="preserve"> </t>
    </r>
  </si>
  <si>
    <t>EJERCICIO FISCAL 2025
NIVEL COMPONENTE 2</t>
  </si>
  <si>
    <t>EJERCICIO FISCAL 2025
NIVEL COMPONENTE 3</t>
  </si>
  <si>
    <t>Sentencias y resoluciones por autoridad competente</t>
  </si>
  <si>
    <t>Otros gastos por responsabilidades</t>
  </si>
  <si>
    <t>ADEFAS</t>
  </si>
  <si>
    <t>Pago de suledos y salarios, retibuciones de carácter social, primas vacacionales, gratificaciones retribuciones y seguros.</t>
  </si>
  <si>
    <t>Material impreso e información digital.</t>
  </si>
  <si>
    <t>Productos alimenticios para personas.</t>
  </si>
  <si>
    <t>Refacciones y accesorios menores de edificios.</t>
  </si>
  <si>
    <t>Servicios de vigilancia.</t>
  </si>
  <si>
    <t>Construcción de obras para el abastecimiento de agua, petróleo, gas, electricidad y telecomunicaciones.</t>
  </si>
  <si>
    <t>TOTAL</t>
  </si>
  <si>
    <t>Materiales, útiles y equipos menores de tecnologías de la información y comunicaciones.</t>
  </si>
  <si>
    <t>Material de limpieza.</t>
  </si>
  <si>
    <t>Utensilios para el servicio de alimentación.</t>
  </si>
  <si>
    <t>Productos minerales no metálicos.</t>
  </si>
  <si>
    <t>Cemento y productos de concreto.</t>
  </si>
  <si>
    <t>Cal, yeso y productos de yeso.</t>
  </si>
  <si>
    <t>Madera y productos de madera.</t>
  </si>
  <si>
    <t>Material eléctrico y electrónico.</t>
  </si>
  <si>
    <t>Artículos metálicos para la construcción.</t>
  </si>
  <si>
    <t>Materiales complementarios.</t>
  </si>
  <si>
    <t>Otros materiales y artículos de construcción y reparación.</t>
  </si>
  <si>
    <t>Fibras sintéticas, hules, plásticos y derivados.</t>
  </si>
  <si>
    <t>Combustibles, lubricantes y aditivos.</t>
  </si>
  <si>
    <t>Prendas de seguridad y protección personal.</t>
  </si>
  <si>
    <t>Artículos deportivos.</t>
  </si>
  <si>
    <t>***</t>
  </si>
  <si>
    <t>Refacciones y accesorios menores de mobiliario y equipo de administración, educacional y recreativo.</t>
  </si>
  <si>
    <t>Herramientas menores.</t>
  </si>
  <si>
    <t>Refacciones y accesorios menores de equipo de cómputo y tecnologías de la información.</t>
  </si>
  <si>
    <t>Refacciones y accesorios menores de equipo de transporte.</t>
  </si>
  <si>
    <t>Refacciones y accesorios menores de maquinaria y otros equipos.</t>
  </si>
  <si>
    <t>Telefonía tradicional.</t>
  </si>
  <si>
    <t>Telefonía celular.</t>
  </si>
  <si>
    <t>Servicios de acceso de Internet, redes y procesamiento de información.</t>
  </si>
  <si>
    <t>Servicios postales y telegráficos.</t>
  </si>
  <si>
    <t>Arrendamiento de mobiliario y equipo de administración, educacional y recreativo.</t>
  </si>
  <si>
    <t>Arrendamiento de equipo de transporte.</t>
  </si>
  <si>
    <t>Servicios de apoyo administrativo, traducción, fotocopiado e impresión.</t>
  </si>
  <si>
    <t>Seguro de bienes patrimoniales.</t>
  </si>
  <si>
    <t>Conservación y mantenimiento menor de inmuebles.</t>
  </si>
  <si>
    <t>Instalación, reparación y mantenimiento de mobiliario y equipo de administración, educacional y recreativo.</t>
  </si>
  <si>
    <t>Reparación y mantenimiento de equipo de transporte.</t>
  </si>
  <si>
    <t>Servicios de limpieza y manejo de desechos.</t>
  </si>
  <si>
    <t>Pasajes terrestres.</t>
  </si>
  <si>
    <t>Viáticos en el país.</t>
  </si>
  <si>
    <t>Sentencias y resoluciones por autoridad competente.</t>
  </si>
  <si>
    <t>Penas, multas, accesorios y actualizaciones.</t>
  </si>
  <si>
    <t>Impuesto sobre nóminas y otros que se deriven de una relación laboral.</t>
  </si>
  <si>
    <t>Muebles de oficina y estantería.</t>
  </si>
  <si>
    <t>Equipo de cómputo y de tecnologías de la información.</t>
  </si>
  <si>
    <t>Herramientas y máquinas-herramienta.</t>
  </si>
  <si>
    <t>Maquinaria y equipo de construcción.</t>
  </si>
  <si>
    <t>Materiales, útiles y equipos menores de oficina.</t>
  </si>
  <si>
    <t>Materiales, accesorios y suministros médicos.</t>
  </si>
  <si>
    <t>Vestuario y uniformes.</t>
  </si>
  <si>
    <t>Productos textiles.</t>
  </si>
  <si>
    <t>Instalación, reparación y mantenimiento de maquinaria, otros equipos y herramienta.</t>
  </si>
  <si>
    <t>Impuestos y derechos.</t>
  </si>
  <si>
    <t>Otros servicios generales.</t>
  </si>
  <si>
    <t>Monto programado</t>
  </si>
  <si>
    <t>GI25</t>
  </si>
  <si>
    <t>Gestión Integral del Agua</t>
  </si>
  <si>
    <t>Contribuir para que la gestión integral del agua, pueda contar con una política pública, así como una planificación y regulación que permita fortalecer, implementar o en su caso modificar reglamentos y/o lineamientos internos que acoten y definan las responsabilidades del Organismo Operador de Agua INTERAPAS, para su correcto funcionamiento.</t>
  </si>
  <si>
    <t>1. Eficiencia de auditoría financiera y de cumplimiento.</t>
  </si>
  <si>
    <t>Información de la Dirección de Administración y Finanzas.</t>
  </si>
  <si>
    <t>Dirección de Administración y Finanzas.</t>
  </si>
  <si>
    <t>Al cierre del ejercicio 2023, se tiene una eficiencia en auditoría financiera y de cumplimiento del 71.26 %.</t>
  </si>
  <si>
    <t>4. Costos entre volumen producido.</t>
  </si>
  <si>
    <t>Información de la Dirección de Administración y Finanzas. Información de la Dirección de Operación y Mantenimiento.</t>
  </si>
  <si>
    <t>Hay una mejora en el aprovechamiento en los recursos económicos y con ellos un costo bajo en la producción del metro cúbico de agua.</t>
  </si>
  <si>
    <t>Dirección de Operación y Mantenimiento - Dirección de Adminsitración y Finanzas.</t>
  </si>
  <si>
    <t>Al cierre del ejercicio 2024, al Organismo Operador, le costó $14.76 pesos producir cada m3 de agua disponible.</t>
  </si>
  <si>
    <t>8. Población informada por medio de redes sociales.</t>
  </si>
  <si>
    <t>Evalúa el número de seguidores por cada mil tomas registradas, que se unen a las redes sociales para estar informado de las actividades y/o servicios que presta el Organismo.</t>
  </si>
  <si>
    <t>Informes emitidos por la Undiad de Comunicación Social y Cultura del Agua.</t>
  </si>
  <si>
    <t>Entre más población se adhiera a la página de INTERAPAS en FACEBOOK, se encontrará infromada sobre los servicios, promciones e infromación de interés al público.</t>
  </si>
  <si>
    <t>Al cierre del ejercicio 2024, se contaba con 79 seguidores activos  por cada mil tomas registradas.</t>
  </si>
  <si>
    <t>Aumentar al menos en un 15 % el total de seguidores en la plataforma de FACEBOOK.</t>
  </si>
  <si>
    <t>10. Población informada por medio de TikTok.</t>
  </si>
  <si>
    <t>Evalúa la cantidad de visualizaciones que hacen los habitantes por cada mil tomas registradas.</t>
  </si>
  <si>
    <t>Informes emitoidos por la Unidad de Comunicación Social y Cultura del Agua.</t>
  </si>
  <si>
    <t>Que la población se encuentre infromada al monento y en timpo real, sobre las actividades, acciones, obras o infromación relevante del Organismo Operador INTERAPAS.</t>
  </si>
  <si>
    <t>Al cierre del ejercicio 2024, por cada mil tomas,  640 personas vizualizan videos de Tik Tok, de infromación importante que pasa en tiempo real, sobre las actividiades de INTERAPAS.</t>
  </si>
  <si>
    <t>Aumentar al menos en un 15 %, las visualizaciones de Tik Tok.</t>
  </si>
  <si>
    <t>ACCIONES EJECUTADAS  MÁS REPRESENTATIVAS EN EL TRIMESTRE I</t>
  </si>
  <si>
    <t>No.</t>
  </si>
  <si>
    <t>Descripción de las activdades</t>
  </si>
  <si>
    <t>¿Qué se espera?</t>
  </si>
  <si>
    <t>ACCIONES EJECUTADAS  MÁS REPRESENTATIVAS EN EL TRIMESTRE II</t>
  </si>
  <si>
    <t>ACCIONES EJECUTADAS  MÁS REPRESENTATIVAS EN EL TRIMESTRE III</t>
  </si>
  <si>
    <t>ACCIONES EJECUTADAS  MÁS REPRESENTATIVAS EN EL TRIMESTRE IV</t>
  </si>
  <si>
    <t>ACTIVIDADES PRESUPUESTARIAS.</t>
  </si>
  <si>
    <t>Cultura del agua.</t>
  </si>
  <si>
    <t>• Cada gota cuenta y su adecuado uso está en nuestras manos. Reflexionemos sobre su importancia y hagamos un uso responsable. ¡Cuidemos juntos el agua! 5 datos sobre el agua, para reflexionar sobre su cuidado:
 El 75% de agua del planeta es salada, sólo el 3 % es agua dulce.
 El 75 % del agua hogar se utiliza en el cuarto del baño.
 En un baño de 10 minutos utilizas hasta 200 litros de agua.
 Una gotera equivale a 30 litros de agua desperdiciada al día.
 En el 2023, S.L.P. tuvo una de las mayores sequías en los últimos 15 años.
• ¡Seguimos celebrando el mes del agua!! Recientemente, dimos una conferencia sobre Cultura Del Agua en Industria Vidriera del Potosí, donde platicamos sobre el cuidado y la importancia de este recurso vital.
• Alumnos de primer semestre de la carrera de Ingeniería Ambiental de la Universidad Autónoma de San Luis Potosí UASLP realizaron un recorrido educativo por la presa de San José, las instalaciones de la potabilizadora Los Filtros y el Museo del Agua MUSAG. Estas actividades forman parte de las celebraciones que estamos llevando a cabo en el marco del Día Mundial del Agua que se celebra cada 22 de marzo.
• ¡Celebramos el mes del agua con actividades educativas! En el marco del Día Mundial del Agua, estudiantes de la Facultad de Zootecnia y Ecología de la Universidad Autónoma de Chihuahua, realizaron un recorrido por:
 Las plantas tratadoras 1 y 2 del Parque Tangamanga.
 La presa San José.
 La planta potabilizadora Los Filtros.
 Esta visita, como parte de su actividad interdisciplinaria, les permitió conocer de cerca el proceso de saneamiento y distribución del agua, reforzando su formación en el manejo sustentable de este recurso vital.
• Aprovechar el agua tratada reduce la presión sobre las fuentes naturales y nos ayuda a enfrentar la crisis hídrica. ¡El futuro del agua es el reúso!:
 Beneficios del reúso: Reduce la presión en las fuentes de agua dulce.
 Reúso en tu hogar: Para la limpieza de tus pisos, lavar coche y regar las plantas.
 Reúso en zonas urbanas: En parques, jardines y autolavado.
 Futuro sostenible: Puede ayudar a enfrentar la crisis hídrica y asegura el acceso para las futuras generaciones.
• Se acerca el Día Mundial del Agua, una oportunidad para recordar que el agua es un recurso invaluable y que garantizar su abastecimiento implica esfuerzo y dinero. ¡Tu contribución cuenta y cuenta mucho! ¡La importancia de pagar el agua!:
 Captación: Captar el agua de presas y pozos representa un esfuerzo financiero para INTERAPAS.
 Potabilización: Procesar el agua para hacerla apta para consumo humano, también tiene su costo.
 Distribución y almacenamiento: El pago del agua es necesario para llevar el agua hasta tu casa.
 Saneamiento: También nos encargamos de conducir el agua que ya se usó a plantas tratadoras para su reutilización.</t>
  </si>
  <si>
    <t xml:space="preserve">Cultura del Agua.
• Publicidad del Día Mundial de la Educación Ambiental. Desde los más pequeños hasta jóvenes y adultos, en Interapas buscamos formar replicadores del ahorro y el cuidado del agua. La educación es clave para proteger nuestro futuro.
• Tipos de ahorro de agua. En temporada de frío, coloca una tina bajo la regadera y reutiliza el agua para otras tareas del hogar. Comienza a marcar la diferencia adoptando estrategias de ahorro de agua en tu vida diaria.
• Tips de cuidado del agua, publicidad. Con o sin sequía, los hábitos del cuidado del agua tienen que seguir. Reutiliza el agua para desinfección de verduras en otras tareas del hogar. Sigue lavando las verduras en un recipiente y reúsa el agua.
• Antes de salir de casa o de irte a dormir, revisa que las llaves se encuentren cerradas, ¡Evita el desperdicio!
• Cada gota cuenta, pequeños cambios en tu rutina pueden hacer una gran diferencia en el ahorro del agua. ¡Actúa hoy por un futuro más sostenible ¡
 Toma duchas más cortas.
 Repara fugas de agua en tu hogar.
 No arrojes el papel a la taza del baño.
 Usa una escoba para limpiar la banqueta.
 Usa un vaso de agua para lavarte los dientes.
 Usa la lavadora con carga completa.
• Ahorra el agua – Riega tus plantas con agua de rehúso - ¿Qué tipo de agua puedes usar sin dañar tus plantas?
 Agua de lavado de frutas y verduras (sin sal, jabón, ni cloro).
 Agua de lluvia recolectada.
 Agua de enjuague de arroz o pasta (aporta nutrientes).
 Agua de acuarios (rica en Nitrógeno, pero sin productos químicos).
 Con o sin sequía, ¡Cambia de hábitos! – Sigue regando tus plantas con agua de reúso.
• Es muy importante lavar y desinfectar tu tinaco o cisterna para garantizar la calidad del agua y evitar bacterias, malos olores y sedimentos. ¡Protege tu agua y cuida a tu familia! Lava y desinfecta tu tinaco o cisterna cada 6 mes:
 Mezcla 8 ml de cloro por cada litro de agua.
 Impregna un cepillo con la solución, talla piso ya paredes de la cisterna o tinaco.
 Utiliza cubrebocas y guantes de hule.
 Deja reposar 30 minutos y enjuaga con agua limpia y seca con una jerga.
• Con o sin sequía ¡cambia de hábitos! Para lavar tu coche no necesitas más que una cubeta. Deja utilizar manguera y así evitarás el desperdicio de más de 500 litros de agua.
</t>
  </si>
  <si>
    <t xml:space="preserve">• En el marco del Día Mundial del Agua, participamos en el Domingo de Pilas #200 en la Cañada del Lobo, y nos unimos a la recolección de residuos para dejar el lugar libre de contaminación y preservar su ecosistema. Cuidar nuestros espacios naturales es también proteger las fuentes de agua que nos abastecen. ¡Cada acción cuenta!
• Este 22 de marzo conmemoramos el Día Mundial Del Agua con el lema "Conservación de los glaciares", para crear conciencia sobre el impacto de los cambios en la criosfera de la Tierra.
 Declaratoria: Celebrando cada 22 de marzo desde 1993, es una iniciativa global respaldada por las naciones unidas.
 Objetivo: Declarar la importancia del agua dulce y combatir su escasez.
 Lema 2025: Este año, el lema es “Conservación de los glaciares”.
 Tomar conciencia: Del impacto de los cambios en la criosfera de la tierra.
• En vísperas de la celebración del Día Mundial Del Agua, te recordamos que este elemento vital es un recurso invaluable para la vida en la Tierra. ¡Cuidarla es responsabilidad de todos.!:
 Servicio de agua en tu hogar: El agua se traslada desde muy lejos para que llegue a tu hogar.
 Infraestructura hidráulica: Se invierten miles de pesos para mantener en buen estado la red de agua potable.
 Fuentes naturales de agua: Debemos mantener y proteger los ecosistemas hídricos naturales.
 Producción y actividad económica: El agua es esencial para la agricultura, industria y energía.
</t>
  </si>
  <si>
    <t>Día Mundial del agua.</t>
  </si>
  <si>
    <t xml:space="preserve"> Invitamos al público en general, especialmente a instituciones educativas de todos los niveles, desde preescolar hasta universidad, a conocer la Planta Potabilizadora Los Filtros y el módulo de ducha del Museo del Agua (MUSAG) – Visita el Museo del Agua.
 Se recibe a un grupo de niños en el museo del agua, se les da una charla sobre el abastecimiento y la importancia del cuidado del agua. Se explora el módulo interactivo de la ducha, reflexionando sobre el uso responsable del agua en el hogar.
 Los alumnos de quinto año de la Escuela Primaria Álvaro Obregón, de la comunidad Paisanos, Mexquitic, SLP, tuvieron la oportunidad de realizar un recorrido a la planta potabilizadora y al museo del agua. Fueron 15 estudiantes, acompañados de sus papás, quienes participaron en esta actividad en la que conocieron todo el proceso del agua y aprendieron sobre la importancia del cuidado de este recurso vital ¡Un total de 31 personas disfrutaron de esta experiencia!
 Un grupo de 25 personas, entre padres e hijos del Jardín de Niños Jaime Nunó, de la colonia San Antonio del Saucito, visitó la planta potabilizadora para conocer el proceso de potabilización del agua. Además, recorrieron el Museo del Agua, donde despertaron su interés por el uso responsable de este recurso.
</t>
  </si>
  <si>
    <t>Muse del Agua (MUSAG)</t>
  </si>
  <si>
    <t xml:space="preserve">• Se siguen buscando multiplicadores del cuidado del agua; se visita a los preescolares Leonor Chávez y Alicia Palomares, donde se atiende un aproximado de 250 niñas y niños. Se platica sobre la cultura del agua y consejos de ahorro.
• La Coordinación de Cultura del Agua de Interapas visitó 19 preescolares del SEER para fomentar el uso responsable del agua desde temprana edad, donde se atendieron a 475 niñas y niños. Escuelas, empresas e instituciones pueden agendar actividades y visitas al Museo del Agua llamando al 444 123 6400 o a través de redes sociales.
• Se visita la Escuela Primaria Lucio Sandoval, en la Col. ¡Del Llano, llevando la campaña “Yo Sí Cuido El Agua” para 200 alumnos! Nuestro objetivo fue concientizar a los pequeños sobre la importancia de cuidar el agua, un recurso vital para todos ¡Con el agua no se juega!
• Presentes en el Preescolar Margarita Grizelda Rentería de Cárdenas, ubicada en la Col. Molinos del Rey, llevando la campaña "Yo Sí Cuido El Agua" a 77 alumnos. Nuestro objetivo fue concientizar a los más pequeños sobre la importancia de cuidar este recurso tan valioso ¡Con el agua no se juega!
• Se visita el preescolar Enrique Pestalozzi de la colonia Industrial Mexicana, donde convivimos con 210 niños para concientizarlos sobre el cuidado y la importancia del agua. A través de actividades divertidas y educativas, reforzamos el mensaje de que “Con el agua no se juega”.
• Se visita el preescolar Educadora Graciela Yolanda Aguilar Torres como parte de nuestra campaña ¡yo sí cuido el agua! Estuvimos con 170 niños, enseñándoles la importancia de cuidar el agua desde pequeños. Nuestro lema para ellos fue "¡Con el agua no se juega!".
</t>
  </si>
  <si>
    <t>Interapas en tu escuela</t>
  </si>
  <si>
    <t xml:space="preserve">• Con el frío, ¡evita fugas!, Aísla las tuberías para evitar que se rompan – Protege tus tuberías del frío.
• ¡Evita el desperdicio! Cada gota cuenta ¡cuídala!, Antes de salir de casa o irte a dormir, revisa que las llaves estén cerradas.
• Cada minuto cuenta. ¡Cierra la regadera mientras te enjabonas y ahorra agua! ¿Sabías que…? Cada 5 minutos de dicha equivale a 100 litros. ¡El agua que bebes en 50 días! ¡Ahorra agua cerrando la regadera mientras te enjabonas!
• Las fugas no visibles pueden desperdiciar hasta 200 litros de agua por semana:
 Revisa periódicamente las instalaciones de agua.
 Si notas zonas húmedas en paredes o pisos, podrías tener una fuga.
 Presta atención a goteras en llaves e inodoros.
 Además, un consumo inusual en tu recibo podría ser señal de una fuga oculta. Interapas envía alertas de “alto consumo” para que puedas detectarlas a tiempo.
</t>
  </si>
  <si>
    <t>Yo sí cuido el agua.</t>
  </si>
  <si>
    <t xml:space="preserve">• La comida no va en el fregadero. Los residuos de aceites dañan las tuberías y dificultan el tratamiento del agua – El cuidado del drenaje es cultura del agua.
• ¡No tires aceite al fregadero! Obstruye tuberías: al enfriarse, el aceite se solidifica y forma acumulaciones que bloquean el fujo del agua. – Provoca drenajes lentos y colapsos: se adhiere a otros deshechos, creando tapones difíciles de eliminar. – Contamina el agua: un solo litro de aceite puede contaminar 1000 litros de agua, dificultando su tratamiento- - Afecta los ecosistemas: si llega a ríos y lagos, impide la oxigenación del agua dañando la vida acuática.
• Si la basura llega al drenaje, ¡También llegan las inundaciones! La basura que se tira en la calle termina en los drenajes, causando obstrucciones que impiden el flujo del agua de lluvia y provocan inundaciones. ¡Evita tirar residuos y pon la basura en su lugar!
• ¡No tires las toallas húmedas al inodoro! Un drenaje limpio comienza contigo, ¡cuídalo!
• ¡No tires sólidos al inodoro! Todos estos objetos se acumulan en el drenaje, formando obstrucciones que pueden generar colapsos en el sistema. ¡Evita fugas de aguas negras colocando la basura en su lugar! Objetos que no se desechan en el inodoro:
 Papel.
 Pañales.
 Cubrebocas.
 Algodón.
 Toallas húmedas.
 Barras de jabón.
 Deposítalos en el cesto de basura.
• ¡No quites la tapa de la alcantarilla! Mucho menos en temporada de lluvias La corriente arrastra basura al drenaje y provoca obstrucciones. ¡Cuidar de nuestros drenajes es responsabilidad de todos!
• Todos estos objetos se acumulan en el drenaje, formando obstrucciones que pueden generar colapsos en el sistema. ¡Evita fugas de aguas negras colocando la basura en su lugar! Objetos que no se desechan en el inodoro:
 Colillas.
 Cotonetes.
 Fruta.
 Condones.
 Toallas y tampones.
 Pintura.
• Toallas húmedas, papel y otros desechos provocan taponamientos graves en los drenajes, generando desbordamientos y afectaciones en la ciudad. ¡Un drenaje limpio es responsabilidad de todos! Deposítala en el cesto de la basura.
• ¡Cuida el drenaje y evita inundaciones! Con estos sencillos pasos, estarás contribuyendo a evitar inundaciones y taponamientos en el drenaje:
 Guardar el aceite usado en botellas y llévalo a Casa Clorada para su disposición final.
 Si tienes una carnicería aplica un protocolo para la disposición de grasas y restos de animales.
 Barre al frente de tu casa y recoge basura, hojas y escombros.
 No tires restos de comida y grasa por el fregadero.
 Usa un cesto de basura para papel, toallas húmedas, cotonetes y preservativos.
</t>
  </si>
  <si>
    <t>Cuidado de los drenajes</t>
  </si>
  <si>
    <t xml:space="preserve">• El Director General de INTERAPAS, Jorge Daniel Hernández Delgadillo, atendió a un grupo de vecinos de la colonia Las Mercedes, del Municipio de Villa de Pozos, en el marco del convenio de servicios que el Organismo mantiene con dicha municipalidad.
• Se lleva a cabo una reunión de trabajo con los concejales regidores del municipio de Villa de Pozos donde acordamos fortalecer la colaboración para mejorar los servicios de agua para los habitantes del recién creado municipio.
• El 19 de febrero, el pleno de la Junta de Gobierno de Interapas aprobó la cuenta pública 2024, así como el informe anual del organismo operador de agua potable, alcantarillado y saneamiento.
• El Director General, Jorge Daniel Hernández Delgadillo, sostuvo una reunión con Darío Fernando González Castillo, Director Local de CONAGUA, para fortalecer la coordinación en proyectos hídrico. Durante este encuentro, se abordaron los principales retos en suministro de agua, saneamiento, alcantarillado y mejora de infraestructura, así como las acciones impulsadas por el Gobierno de México a través del Plan Nacional Hídrico. Agradecemos el respaldo de CONAGUA durante la crisis hídrica y reiteramos nuestro compromiso de seguir sumando esfuerzos para garantizar un mejor servicio de agua para nuestros usuarios.
• Junto al delegado de Soledad de Graciano Sánchez, Daniel Gámez Macías, revisamos y damos seguimiento a las acciones de rehabilitación de drenaje sanitario realizadas desde octubre en el municipio. En abril, continuaremos con estos trabajos con el objetivo mejorar el servicio para sus habitantes. Nuestro compromiso es claro: fortalecer la infraestructura y garantizar un sistema de drenaje más eficiente para las familias de Soledad. Seguiremos trabajando con determinación para lograrlo.
• Se lleva a cabo una reunión con el secretario general de Villa de Pozos, René Oyarvide Ibarra, para abordar los temas relacionados con la prestación de servicios de agua, como parte del convenio de colaboración con el nuevo municipio.
• El director general de Interapas, Jorge Daniel Hernández Delgadillo, y el delegado Daniel Gámez Macías se reunieron con los vecinos de la colonia San Antonio Infonavit para informarles sobre los trabajos de rehabilitación que se están llevando a cabo en el pozo que abastece su sector, en Soledad de Graciano Sánchez. En Interapas, fomentamos una comunicación constante con todos los habitantes de la Zona Metropolitana.
• El 04 de marzo, las cuadrillas continúan laborando en la zona del Parque Tangamanga I para determinar el origen de las descargas de aguas residuales. Reafirmamos nuestro compromiso de garantizar el correcto tratamiento y conducción del agua residual hasta las plantas de tratamiento. Seguiremos trabajando hasta resolver esta situación.
</t>
  </si>
  <si>
    <t xml:space="preserve">Gestiones y acuerdos </t>
  </si>
  <si>
    <t>6. Solicitudes de atención por cada mil tomas.</t>
  </si>
  <si>
    <t>Evalúa el número de solicitudes (sol de pipa, reporte de fuga, solicitud de toma, reparaciónes, etc), de los clientes y usuarios por cada mil tomas.</t>
  </si>
  <si>
    <t xml:space="preserve">Información de la unidad de Atención Social.
Información de la Dirección de Comercialización.
</t>
  </si>
  <si>
    <t>Se obtiene una mayor eficiencia y atención oportuna a las solicitudes de clientes y usuarios del Organismo.</t>
  </si>
  <si>
    <t>Aumentar la atención a soclitudes por clientes y ususarios del INTERAPAS, al menos en 15 % más, con respecto al ajercicio anterior.</t>
  </si>
  <si>
    <t>Fertilizantes, pesticidas y otros agroquímicos.</t>
  </si>
  <si>
    <t>Materiales, accesorios y suministros de laboratorio.</t>
  </si>
  <si>
    <t>Servicios legales, de contabilidad, auditoría y relacionados.</t>
  </si>
  <si>
    <t>Servicios de consultoría administrativa, procesos, técnica y en tecnologías de la información.</t>
  </si>
  <si>
    <t>Servicios financieros y bancarios.</t>
  </si>
  <si>
    <t>Servicios de recaudación, traslado y custodia de valores.</t>
  </si>
  <si>
    <t>Fletes y maniobras.</t>
  </si>
  <si>
    <t>Pasajes aéreos.</t>
  </si>
  <si>
    <t>Gastos de ceremonial.</t>
  </si>
  <si>
    <t>Servicios funerarios y de cementerios.</t>
  </si>
  <si>
    <t>Pensiones.</t>
  </si>
  <si>
    <t>Vehículos y equipo terrestre.</t>
  </si>
  <si>
    <t>Maquinaria y equipo industrial.</t>
  </si>
  <si>
    <t>Equipos de generación eléctrica, aparatos y accesorios eléctricos.</t>
  </si>
  <si>
    <t>Aportaciones de la Federación a las entidades federativas.</t>
  </si>
  <si>
    <t>Comisiones de la deuda pública interna.</t>
  </si>
  <si>
    <t>ADEFAS.</t>
  </si>
  <si>
    <t>Servicio de creación y difusión de contenido exclusivamente a través de Internet.</t>
  </si>
  <si>
    <t>Congresos y convenciones.</t>
  </si>
  <si>
    <t>Gastos de representación.</t>
  </si>
  <si>
    <t>Equipos y aparatos audiovisuales.</t>
  </si>
  <si>
    <t>Equipo de comunicación y telecomunicación.</t>
  </si>
  <si>
    <t>Software.</t>
  </si>
  <si>
    <t>Energía eléctrica.</t>
  </si>
  <si>
    <t>Refacciones y accesorios menores de equipo e instrumental médico y de laboratorio.</t>
  </si>
  <si>
    <t>Refacciones y accesorios menores otros bienes muebles.</t>
  </si>
  <si>
    <t>Servicios de capacitación.</t>
  </si>
  <si>
    <t>Instalación, reparación y mantenimiento de equipo de cómputo y tecnología de la información.</t>
  </si>
  <si>
    <t>Servicios de jardinería y fumigación.</t>
  </si>
  <si>
    <t>Difusión por radio, televisión y otros medios de mensajes sobre programas y actividades gubernamentales.</t>
  </si>
  <si>
    <t>Licencias informáticas e intelectuales.</t>
  </si>
  <si>
    <t>Actividades presupuestarias</t>
  </si>
  <si>
    <t>DEVENGADO TRIMESTRE I</t>
  </si>
  <si>
    <t>Con la capacitación, el fortalecimiento y mejora continua en los empleados, se perfeccionan los procedimientos y se reducen las observaciones por parte del IFSE o ASF.</t>
  </si>
  <si>
    <t>Cerrar el ejercicio 2024 al menos con un incrrmento del un 5 % más, en el cumplimiento de la auditoría financiera y de cumplimiento.</t>
  </si>
  <si>
    <t>Una tolerancia de un 15 % de aumento en el precio por al extracción de un metro cúbico de agua.</t>
  </si>
  <si>
    <t>Unidad de Atención Social - Dirección de Comercialización.</t>
  </si>
  <si>
    <t>Al cierre del ejercicio 2024, se atendió un total de 7,511 solicitudes, por parte de los clientes y usuarios del INTERAPAS, es decir se atendieron 18 solciitudes por cada mil tomas registradas.</t>
  </si>
  <si>
    <t>Evalúa la ejecución correcta de lo procedimientos, normatividades y leyes en matyeria hídrica.</t>
  </si>
  <si>
    <t>Observaciones finales notificadas.</t>
  </si>
  <si>
    <t>Observaciones.</t>
  </si>
  <si>
    <t>Total de observaciones recividas.</t>
  </si>
  <si>
    <t>Observaciones</t>
  </si>
  <si>
    <t>Al cierre del 2024 se obtiene una eficiciencia del 71.26</t>
  </si>
  <si>
    <t>Dirección General, Atención Social, Dirección Jurídica, Unidad de Transaparencia, Unidad de Comunicación Social y Cultura del Agua, Unidad de Informática y Sistemas, Dirección de Proyectos y Fraccionamientos, Dirección de Administración y Finanzas y OIC.</t>
  </si>
  <si>
    <t>El Organismo Operador INTERAPAS, cuenta con una política pública, que integra sustancialmente la utilización eficiente del capital humano, fortaleciendo sus competencias y mejorando sus habilidades y su potencial; generando así personal con pensamiento crítico, resiliente a los nuevos conflictos derivados del cambio climático y la incertidumbre al riesgo (pandemias, crisis de agua, entre otros). Reflejando procesos y procedimientos más eficientes y una reducción en las observaciones por parte del IFSE y el ASF.</t>
  </si>
  <si>
    <t>Dirección de Operación y Mantenimiento - Dirección de Administración y Finanzas.</t>
  </si>
  <si>
    <t>Pesos.</t>
  </si>
  <si>
    <t>Volumen de agua producido al trimestre.</t>
  </si>
  <si>
    <t>Al cierre del ejercicio 2024, el metro cúbico costo 14.77.</t>
  </si>
  <si>
    <t>Máximo permisible.</t>
  </si>
  <si>
    <t>Costos de operación, mantenimiento y administración.</t>
  </si>
  <si>
    <t>Volumen de agua producido anualmente.</t>
  </si>
  <si>
    <t>Evalúa el número de solicitudes (sol de pipa, reportre de fuga, solicitud de toma, etc.) d elos clientes y ususarios del INTERAPAS, por cada mil tomas.</t>
  </si>
  <si>
    <t>Una por cada mil</t>
  </si>
  <si>
    <t>Reportes / queja.</t>
  </si>
  <si>
    <t>Número de solicitudes recibidas al año.</t>
  </si>
  <si>
    <t>Número de tomas registradas al cierre de año.</t>
  </si>
  <si>
    <t>Tomas registradas.</t>
  </si>
  <si>
    <t>Al cierre del ejercicio 2024 se steinden 18 solicitudes por cada mil tomas registradas.</t>
  </si>
  <si>
    <t>Evalúa el número de segidores que se encuentran siguienendo la página del INTERAPAS en las redes sociales.</t>
  </si>
  <si>
    <t>Comunicación Social y Cultura del Agua.</t>
  </si>
  <si>
    <t>Número de seguidores registrados.</t>
  </si>
  <si>
    <t>Seguidores.</t>
  </si>
  <si>
    <t>Tomas.</t>
  </si>
  <si>
    <t>Al cierre del ejercicio 2024, se tenían registrados 32,139 seguidores en la página de FaceBook.</t>
  </si>
  <si>
    <t>Al cierre del ejercicio 2024,, por cada mil tomas hay 78 segudires en FaceBook.</t>
  </si>
  <si>
    <t>Unidad de Comuicación Social y Cultura del Agua.</t>
  </si>
  <si>
    <t>Evalúa la capacidad de hacer llegar ainfromación a clientes y usuarios del INTERAPAS.</t>
  </si>
  <si>
    <t>Visualizaciones resgitradas.</t>
  </si>
  <si>
    <t>Número de visualizaciones.</t>
  </si>
  <si>
    <t>Número de tomas</t>
  </si>
  <si>
    <t>Al cierre del ejercicio 2024, por cada mil tomas 640 personas visualizan infromación en TikTok.</t>
  </si>
  <si>
    <t>Pesos</t>
  </si>
  <si>
    <t>Consumo</t>
  </si>
  <si>
    <t>Pieza</t>
  </si>
  <si>
    <t>Tonelada</t>
  </si>
  <si>
    <t>Metro</t>
  </si>
  <si>
    <t>Metro/pieza</t>
  </si>
  <si>
    <t>Litros</t>
  </si>
  <si>
    <t>Servicio</t>
  </si>
  <si>
    <t>Unidad.</t>
  </si>
  <si>
    <t>Impuestos</t>
  </si>
  <si>
    <t>Sentencias</t>
  </si>
  <si>
    <t>Peneas / multas</t>
  </si>
  <si>
    <t>Pensiones</t>
  </si>
  <si>
    <t>Unidad</t>
  </si>
  <si>
    <t>Equipo</t>
  </si>
  <si>
    <t>Piezas</t>
  </si>
  <si>
    <t>Obra</t>
  </si>
  <si>
    <t>Aportación</t>
  </si>
  <si>
    <t>Comisión</t>
  </si>
  <si>
    <t>Fletes</t>
  </si>
  <si>
    <t>Evento</t>
  </si>
  <si>
    <t>Reporte de Administración y Finanzas.</t>
  </si>
  <si>
    <t>Pieza / litro</t>
  </si>
  <si>
    <t>Difusión</t>
  </si>
  <si>
    <t>Licencia</t>
  </si>
  <si>
    <t>Kw</t>
  </si>
  <si>
    <t>Kg</t>
  </si>
  <si>
    <t>Litro</t>
  </si>
  <si>
    <t>Penas</t>
  </si>
  <si>
    <t>Servicios</t>
  </si>
  <si>
    <t>Impuestos / derechos</t>
  </si>
  <si>
    <t>Casos</t>
  </si>
  <si>
    <t>Impuesto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</si>
</sst>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_-&quot;$&quot;* #,##0.00_-;\-&quot;$&quot;* #,##0.00_-;_-&quot;$&quot;* &quot;-&quot;??_-;_-@_-"/>
    <numFmt numFmtId="165" formatCode="0.0%"/>
    <numFmt numFmtId="166" formatCode="0.000"/>
  </numFmts>
  <fonts count="31" x14ac:knownFonts="1">
    <font>
      <sz val="11"/>
      <color theme="1"/>
      <name val="Calibri"/>
      <family val="2"/>
      <scheme val="minor"/>
    </font>
    <font>
      <sz val="11"/>
      <color theme="1"/>
      <name val="Calibri"/>
      <family val="2"/>
      <scheme val="minor"/>
    </font>
    <font>
      <b/>
      <sz val="11"/>
      <color theme="1"/>
      <name val="Calibri"/>
      <family val="2"/>
      <scheme val="minor"/>
    </font>
    <font>
      <b/>
      <sz val="12"/>
      <color theme="1"/>
      <name val="Noto Sans"/>
      <family val="2"/>
    </font>
    <font>
      <sz val="11"/>
      <color theme="1"/>
      <name val="Noto Sans"/>
      <family val="2"/>
    </font>
    <font>
      <b/>
      <sz val="12"/>
      <color theme="4" tint="-0.499984740745262"/>
      <name val="Noto Sans"/>
      <family val="2"/>
    </font>
    <font>
      <sz val="12"/>
      <color theme="1"/>
      <name val="Noto Sans"/>
      <family val="2"/>
    </font>
    <font>
      <b/>
      <sz val="10"/>
      <color theme="4" tint="-0.499984740745262"/>
      <name val="Noto Sans"/>
      <family val="2"/>
    </font>
    <font>
      <sz val="10"/>
      <color theme="1"/>
      <name val="Noto Sans"/>
      <family val="2"/>
    </font>
    <font>
      <b/>
      <sz val="9"/>
      <color theme="1"/>
      <name val="Noto Sans"/>
      <family val="2"/>
    </font>
    <font>
      <sz val="8"/>
      <color theme="1"/>
      <name val="Noto Sans"/>
      <family val="2"/>
    </font>
    <font>
      <sz val="9"/>
      <color theme="1"/>
      <name val="Noto Sans"/>
      <family val="2"/>
    </font>
    <font>
      <b/>
      <sz val="9"/>
      <color theme="0"/>
      <name val="Noto Sans"/>
      <family val="2"/>
    </font>
    <font>
      <b/>
      <sz val="9"/>
      <color theme="4" tint="-0.499984740745262"/>
      <name val="Noto Sans"/>
      <family val="2"/>
    </font>
    <font>
      <b/>
      <sz val="9"/>
      <name val="Noto Sans"/>
      <family val="2"/>
    </font>
    <font>
      <sz val="9"/>
      <name val="Noto Sans"/>
      <family val="2"/>
    </font>
    <font>
      <sz val="8"/>
      <name val="Noto Sans"/>
      <family val="2"/>
    </font>
    <font>
      <sz val="7"/>
      <name val="Noto Sans"/>
      <family val="2"/>
    </font>
    <font>
      <sz val="8.5"/>
      <name val="Noto Sans"/>
      <family val="2"/>
    </font>
    <font>
      <b/>
      <sz val="8"/>
      <color theme="1"/>
      <name val="Noto Sans"/>
      <family val="2"/>
    </font>
    <font>
      <sz val="7.5"/>
      <name val="Noto Sans"/>
      <family val="2"/>
    </font>
    <font>
      <b/>
      <sz val="8"/>
      <name val="Noto Sans"/>
      <family val="2"/>
    </font>
    <font>
      <b/>
      <sz val="9"/>
      <color theme="3" tint="-0.249977111117893"/>
      <name val="Noto Sans"/>
      <family val="2"/>
    </font>
    <font>
      <sz val="9"/>
      <color theme="0"/>
      <name val="Noto Sans"/>
      <family val="2"/>
    </font>
    <font>
      <b/>
      <sz val="9"/>
      <color rgb="FF000000"/>
      <name val="Noto Sans"/>
      <family val="2"/>
    </font>
    <font>
      <sz val="9"/>
      <color rgb="FF000000"/>
      <name val="Noto Sans"/>
      <family val="2"/>
    </font>
    <font>
      <b/>
      <sz val="10"/>
      <name val="Noto Sans"/>
      <family val="2"/>
    </font>
    <font>
      <sz val="6"/>
      <name val="Noto Sans"/>
      <family val="2"/>
    </font>
    <font>
      <sz val="9"/>
      <color rgb="FFFF0000"/>
      <name val="Noto Sans"/>
      <family val="2"/>
    </font>
    <font>
      <sz val="9"/>
      <color rgb="FFC00000"/>
      <name val="Noto Sans"/>
      <family val="2"/>
    </font>
    <font>
      <sz val="8.5"/>
      <color theme="1"/>
      <name val="Noto Sans"/>
      <family val="2"/>
    </font>
  </fonts>
  <fills count="11">
    <fill>
      <patternFill patternType="none"/>
    </fill>
    <fill>
      <patternFill patternType="gray125"/>
    </fill>
    <fill>
      <patternFill patternType="solid">
        <fgColor theme="0"/>
        <bgColor indexed="64"/>
      </patternFill>
    </fill>
    <fill>
      <patternFill patternType="solid">
        <fgColor theme="0" tint="-0.34998626667073579"/>
        <bgColor indexed="64"/>
      </patternFill>
    </fill>
    <fill>
      <patternFill patternType="solid">
        <fgColor theme="6" tint="0.59999389629810485"/>
        <bgColor indexed="64"/>
      </patternFill>
    </fill>
    <fill>
      <patternFill patternType="solid">
        <fgColor theme="2" tint="-9.9978637043366805E-2"/>
        <bgColor indexed="64"/>
      </patternFill>
    </fill>
    <fill>
      <patternFill patternType="solid">
        <fgColor rgb="FF1C325A"/>
        <bgColor indexed="64"/>
      </patternFill>
    </fill>
    <fill>
      <patternFill patternType="solid">
        <fgColor rgb="FF0E2E74"/>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tint="-4.9989318521683403E-2"/>
        <bgColor indexed="64"/>
      </patternFill>
    </fill>
  </fills>
  <borders count="89">
    <border>
      <left/>
      <right/>
      <top/>
      <bottom/>
      <diagonal/>
    </border>
    <border>
      <left/>
      <right/>
      <top style="thin">
        <color auto="1"/>
      </top>
      <bottom style="thin">
        <color indexed="64"/>
      </bottom>
      <diagonal/>
    </border>
    <border>
      <left style="thin">
        <color auto="1"/>
      </left>
      <right/>
      <top style="thin">
        <color auto="1"/>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medium">
        <color indexed="64"/>
      </left>
      <right/>
      <top style="thin">
        <color auto="1"/>
      </top>
      <bottom style="thin">
        <color auto="1"/>
      </bottom>
      <diagonal/>
    </border>
    <border>
      <left/>
      <right style="medium">
        <color indexed="64"/>
      </right>
      <top style="thin">
        <color auto="1"/>
      </top>
      <bottom style="thin">
        <color auto="1"/>
      </bottom>
      <diagonal/>
    </border>
    <border>
      <left style="medium">
        <color indexed="64"/>
      </left>
      <right/>
      <top/>
      <bottom/>
      <diagonal/>
    </border>
    <border>
      <left/>
      <right style="medium">
        <color indexed="64"/>
      </right>
      <top/>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indexed="64"/>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indexed="64"/>
      </right>
      <top style="hair">
        <color auto="1"/>
      </top>
      <bottom style="hair">
        <color auto="1"/>
      </bottom>
      <diagonal/>
    </border>
    <border>
      <left style="thin">
        <color auto="1"/>
      </left>
      <right style="hair">
        <color auto="1"/>
      </right>
      <top style="hair">
        <color auto="1"/>
      </top>
      <bottom style="thin">
        <color indexed="64"/>
      </bottom>
      <diagonal/>
    </border>
    <border>
      <left style="hair">
        <color auto="1"/>
      </left>
      <right style="hair">
        <color auto="1"/>
      </right>
      <top style="hair">
        <color auto="1"/>
      </top>
      <bottom style="thin">
        <color indexed="64"/>
      </bottom>
      <diagonal/>
    </border>
    <border>
      <left style="hair">
        <color auto="1"/>
      </left>
      <right style="thin">
        <color indexed="64"/>
      </right>
      <top style="hair">
        <color auto="1"/>
      </top>
      <bottom style="thin">
        <color indexed="64"/>
      </bottom>
      <diagonal/>
    </border>
    <border>
      <left style="hair">
        <color auto="1"/>
      </left>
      <right style="hair">
        <color auto="1"/>
      </right>
      <top style="thin">
        <color auto="1"/>
      </top>
      <bottom style="thin">
        <color auto="1"/>
      </bottom>
      <diagonal/>
    </border>
    <border>
      <left style="hair">
        <color auto="1"/>
      </left>
      <right style="hair">
        <color auto="1"/>
      </right>
      <top style="hair">
        <color auto="1"/>
      </top>
      <bottom/>
      <diagonal/>
    </border>
    <border>
      <left style="medium">
        <color indexed="64"/>
      </left>
      <right style="hair">
        <color auto="1"/>
      </right>
      <top style="medium">
        <color indexed="64"/>
      </top>
      <bottom style="hair">
        <color auto="1"/>
      </bottom>
      <diagonal/>
    </border>
    <border>
      <left style="hair">
        <color auto="1"/>
      </left>
      <right style="hair">
        <color auto="1"/>
      </right>
      <top style="medium">
        <color indexed="64"/>
      </top>
      <bottom style="hair">
        <color auto="1"/>
      </bottom>
      <diagonal/>
    </border>
    <border>
      <left style="hair">
        <color auto="1"/>
      </left>
      <right style="medium">
        <color indexed="64"/>
      </right>
      <top style="medium">
        <color indexed="64"/>
      </top>
      <bottom style="hair">
        <color auto="1"/>
      </bottom>
      <diagonal/>
    </border>
    <border>
      <left style="medium">
        <color indexed="64"/>
      </left>
      <right style="hair">
        <color auto="1"/>
      </right>
      <top style="hair">
        <color auto="1"/>
      </top>
      <bottom style="hair">
        <color auto="1"/>
      </bottom>
      <diagonal/>
    </border>
    <border>
      <left style="hair">
        <color auto="1"/>
      </left>
      <right style="medium">
        <color indexed="64"/>
      </right>
      <top style="hair">
        <color auto="1"/>
      </top>
      <bottom style="hair">
        <color auto="1"/>
      </bottom>
      <diagonal/>
    </border>
    <border>
      <left style="medium">
        <color indexed="64"/>
      </left>
      <right style="hair">
        <color auto="1"/>
      </right>
      <top style="hair">
        <color auto="1"/>
      </top>
      <bottom style="thin">
        <color indexed="64"/>
      </bottom>
      <diagonal/>
    </border>
    <border>
      <left style="hair">
        <color auto="1"/>
      </left>
      <right style="medium">
        <color indexed="64"/>
      </right>
      <top style="hair">
        <color auto="1"/>
      </top>
      <bottom style="thin">
        <color indexed="64"/>
      </bottom>
      <diagonal/>
    </border>
    <border>
      <left style="medium">
        <color indexed="64"/>
      </left>
      <right style="hair">
        <color auto="1"/>
      </right>
      <top style="thin">
        <color auto="1"/>
      </top>
      <bottom style="hair">
        <color auto="1"/>
      </bottom>
      <diagonal/>
    </border>
    <border>
      <left style="hair">
        <color auto="1"/>
      </left>
      <right style="medium">
        <color indexed="64"/>
      </right>
      <top style="thin">
        <color auto="1"/>
      </top>
      <bottom style="hair">
        <color auto="1"/>
      </bottom>
      <diagonal/>
    </border>
    <border>
      <left style="medium">
        <color indexed="64"/>
      </left>
      <right style="hair">
        <color auto="1"/>
      </right>
      <top style="thin">
        <color auto="1"/>
      </top>
      <bottom style="thin">
        <color auto="1"/>
      </bottom>
      <diagonal/>
    </border>
    <border>
      <left style="hair">
        <color auto="1"/>
      </left>
      <right style="medium">
        <color indexed="64"/>
      </right>
      <top style="thin">
        <color auto="1"/>
      </top>
      <bottom style="thin">
        <color auto="1"/>
      </bottom>
      <diagonal/>
    </border>
    <border>
      <left style="medium">
        <color indexed="64"/>
      </left>
      <right style="hair">
        <color auto="1"/>
      </right>
      <top style="hair">
        <color auto="1"/>
      </top>
      <bottom/>
      <diagonal/>
    </border>
    <border>
      <left style="hair">
        <color auto="1"/>
      </left>
      <right style="medium">
        <color indexed="64"/>
      </right>
      <top style="hair">
        <color auto="1"/>
      </top>
      <bottom/>
      <diagonal/>
    </border>
    <border>
      <left style="medium">
        <color indexed="64"/>
      </left>
      <right/>
      <top style="hair">
        <color auto="1"/>
      </top>
      <bottom style="thin">
        <color indexed="64"/>
      </bottom>
      <diagonal/>
    </border>
    <border>
      <left/>
      <right/>
      <top style="hair">
        <color auto="1"/>
      </top>
      <bottom style="thin">
        <color indexed="64"/>
      </bottom>
      <diagonal/>
    </border>
    <border>
      <left/>
      <right style="medium">
        <color indexed="64"/>
      </right>
      <top style="hair">
        <color auto="1"/>
      </top>
      <bottom style="thin">
        <color indexed="64"/>
      </bottom>
      <diagonal/>
    </border>
    <border>
      <left style="medium">
        <color indexed="64"/>
      </left>
      <right style="hair">
        <color auto="1"/>
      </right>
      <top/>
      <bottom style="thin">
        <color indexed="64"/>
      </bottom>
      <diagonal/>
    </border>
    <border>
      <left style="hair">
        <color auto="1"/>
      </left>
      <right style="hair">
        <color auto="1"/>
      </right>
      <top/>
      <bottom style="thin">
        <color indexed="64"/>
      </bottom>
      <diagonal/>
    </border>
    <border>
      <left style="hair">
        <color auto="1"/>
      </left>
      <right style="medium">
        <color indexed="64"/>
      </right>
      <top/>
      <bottom style="thin">
        <color indexed="64"/>
      </bottom>
      <diagonal/>
    </border>
    <border>
      <left style="medium">
        <color indexed="64"/>
      </left>
      <right style="hair">
        <color auto="1"/>
      </right>
      <top/>
      <bottom style="hair">
        <color auto="1"/>
      </bottom>
      <diagonal/>
    </border>
    <border>
      <left style="hair">
        <color auto="1"/>
      </left>
      <right style="hair">
        <color auto="1"/>
      </right>
      <top/>
      <bottom style="hair">
        <color auto="1"/>
      </bottom>
      <diagonal/>
    </border>
    <border>
      <left style="hair">
        <color auto="1"/>
      </left>
      <right style="medium">
        <color indexed="64"/>
      </right>
      <top/>
      <bottom style="hair">
        <color auto="1"/>
      </bottom>
      <diagonal/>
    </border>
    <border>
      <left style="medium">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medium">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medium">
        <color indexed="64"/>
      </left>
      <right/>
      <top/>
      <bottom style="thin">
        <color indexed="64"/>
      </bottom>
      <diagonal/>
    </border>
    <border>
      <left/>
      <right style="medium">
        <color indexed="64"/>
      </right>
      <top/>
      <bottom style="thin">
        <color indexed="64"/>
      </bottom>
      <diagonal/>
    </border>
    <border>
      <left style="hair">
        <color auto="1"/>
      </left>
      <right/>
      <top style="hair">
        <color auto="1"/>
      </top>
      <bottom style="thin">
        <color indexed="64"/>
      </bottom>
      <diagonal/>
    </border>
    <border>
      <left/>
      <right style="hair">
        <color auto="1"/>
      </right>
      <top style="hair">
        <color auto="1"/>
      </top>
      <bottom style="thin">
        <color indexed="64"/>
      </bottom>
      <diagonal/>
    </border>
    <border>
      <left style="hair">
        <color auto="1"/>
      </left>
      <right/>
      <top style="thin">
        <color auto="1"/>
      </top>
      <bottom/>
      <diagonal/>
    </border>
    <border>
      <left/>
      <right style="hair">
        <color auto="1"/>
      </right>
      <top style="thin">
        <color auto="1"/>
      </top>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hair">
        <color auto="1"/>
      </left>
      <right/>
      <top/>
      <bottom style="thin">
        <color indexed="64"/>
      </bottom>
      <diagonal/>
    </border>
    <border>
      <left/>
      <right style="hair">
        <color auto="1"/>
      </right>
      <top/>
      <bottom style="thin">
        <color indexed="64"/>
      </bottom>
      <diagonal/>
    </border>
    <border>
      <left/>
      <right style="medium">
        <color indexed="64"/>
      </right>
      <top style="thin">
        <color indexed="64"/>
      </top>
      <bottom/>
      <diagonal/>
    </border>
    <border>
      <left/>
      <right style="medium">
        <color indexed="64"/>
      </right>
      <top style="hair">
        <color auto="1"/>
      </top>
      <bottom style="hair">
        <color auto="1"/>
      </bottom>
      <diagonal/>
    </border>
    <border>
      <left style="medium">
        <color indexed="64"/>
      </left>
      <right/>
      <top style="hair">
        <color auto="1"/>
      </top>
      <bottom style="hair">
        <color auto="1"/>
      </bottom>
      <diagonal/>
    </border>
    <border>
      <left style="medium">
        <color indexed="64"/>
      </left>
      <right style="hair">
        <color auto="1"/>
      </right>
      <top/>
      <bottom/>
      <diagonal/>
    </border>
    <border>
      <left style="hair">
        <color auto="1"/>
      </left>
      <right style="medium">
        <color indexed="64"/>
      </right>
      <top/>
      <bottom/>
      <diagonal/>
    </border>
    <border>
      <left style="hair">
        <color auto="1"/>
      </left>
      <right style="hair">
        <color auto="1"/>
      </right>
      <top/>
      <bottom/>
      <diagonal/>
    </border>
    <border>
      <left style="thin">
        <color indexed="64"/>
      </left>
      <right style="hair">
        <color indexed="64"/>
      </right>
      <top style="thin">
        <color indexed="64"/>
      </top>
      <bottom/>
      <diagonal/>
    </border>
    <border>
      <left style="thin">
        <color indexed="64"/>
      </left>
      <right style="hair">
        <color auto="1"/>
      </right>
      <top/>
      <bottom style="thin">
        <color indexed="64"/>
      </bottom>
      <diagonal/>
    </border>
    <border>
      <left style="hair">
        <color auto="1"/>
      </left>
      <right style="thin">
        <color indexed="64"/>
      </right>
      <top style="thin">
        <color auto="1"/>
      </top>
      <bottom/>
      <diagonal/>
    </border>
    <border>
      <left style="hair">
        <color auto="1"/>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hair">
        <color auto="1"/>
      </left>
      <right/>
      <top style="thin">
        <color auto="1"/>
      </top>
      <bottom style="thin">
        <color auto="1"/>
      </bottom>
      <diagonal/>
    </border>
  </borders>
  <cellStyleXfs count="4">
    <xf numFmtId="0" fontId="0" fillId="0" borderId="0"/>
    <xf numFmtId="9"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cellStyleXfs>
  <cellXfs count="776">
    <xf numFmtId="0" fontId="0" fillId="0" borderId="0" xfId="0"/>
    <xf numFmtId="0" fontId="4" fillId="0" borderId="0" xfId="0" applyFont="1"/>
    <xf numFmtId="0" fontId="4" fillId="0" borderId="8" xfId="0" applyFont="1" applyBorder="1"/>
    <xf numFmtId="0" fontId="7" fillId="0" borderId="9" xfId="0" applyFont="1" applyBorder="1" applyAlignment="1">
      <alignment vertical="center"/>
    </xf>
    <xf numFmtId="0" fontId="8" fillId="0" borderId="0" xfId="0" applyFont="1" applyAlignment="1">
      <alignment wrapText="1"/>
    </xf>
    <xf numFmtId="0" fontId="4" fillId="0" borderId="9" xfId="0" applyFont="1" applyBorder="1"/>
    <xf numFmtId="0" fontId="9" fillId="0" borderId="0" xfId="0" applyFont="1" applyAlignment="1">
      <alignment vertical="center"/>
    </xf>
    <xf numFmtId="0" fontId="8" fillId="0" borderId="0" xfId="0" applyFont="1" applyAlignment="1">
      <alignment vertical="center" wrapText="1"/>
    </xf>
    <xf numFmtId="0" fontId="8" fillId="0" borderId="8" xfId="0" applyFont="1" applyBorder="1" applyAlignment="1">
      <alignment horizontal="left" vertical="center" wrapText="1"/>
    </xf>
    <xf numFmtId="0" fontId="8" fillId="0" borderId="0" xfId="0" applyFont="1" applyAlignment="1">
      <alignment horizontal="left" vertical="center" wrapText="1"/>
    </xf>
    <xf numFmtId="0" fontId="8" fillId="0" borderId="0" xfId="0" applyFont="1" applyAlignment="1">
      <alignment horizontal="justify" vertical="center" wrapText="1"/>
    </xf>
    <xf numFmtId="0" fontId="10" fillId="0" borderId="8" xfId="0" applyFont="1" applyBorder="1"/>
    <xf numFmtId="0" fontId="10" fillId="0" borderId="0" xfId="0" applyFont="1"/>
    <xf numFmtId="0" fontId="4" fillId="0" borderId="0" xfId="0" applyFont="1" applyAlignment="1">
      <alignment vertical="center" wrapText="1"/>
    </xf>
    <xf numFmtId="0" fontId="8" fillId="0" borderId="0" xfId="0" applyFont="1"/>
    <xf numFmtId="0" fontId="11" fillId="0" borderId="0" xfId="0" applyFont="1" applyAlignment="1">
      <alignment wrapText="1"/>
    </xf>
    <xf numFmtId="0" fontId="15" fillId="0" borderId="8" xfId="0" applyFont="1" applyBorder="1"/>
    <xf numFmtId="0" fontId="14" fillId="0" borderId="0" xfId="0" applyFont="1" applyAlignment="1">
      <alignment vertical="center"/>
    </xf>
    <xf numFmtId="0" fontId="14" fillId="0" borderId="9" xfId="0" applyFont="1" applyBorder="1" applyAlignment="1">
      <alignment vertical="center"/>
    </xf>
    <xf numFmtId="0" fontId="14" fillId="0" borderId="13" xfId="0" applyFont="1" applyBorder="1" applyAlignment="1">
      <alignment vertical="center"/>
    </xf>
    <xf numFmtId="0" fontId="15" fillId="0" borderId="9" xfId="0" applyFont="1" applyBorder="1"/>
    <xf numFmtId="0" fontId="14" fillId="0" borderId="13" xfId="0" applyFont="1" applyBorder="1" applyAlignment="1">
      <alignment vertical="center" wrapText="1"/>
    </xf>
    <xf numFmtId="0" fontId="14" fillId="0" borderId="16" xfId="0" applyFont="1" applyBorder="1" applyAlignment="1">
      <alignment vertical="center" wrapText="1"/>
    </xf>
    <xf numFmtId="0" fontId="15" fillId="0" borderId="0" xfId="0" applyFont="1" applyAlignment="1">
      <alignment vertical="center" wrapText="1"/>
    </xf>
    <xf numFmtId="0" fontId="14" fillId="0" borderId="16" xfId="0" applyFont="1" applyBorder="1" applyAlignment="1">
      <alignment vertical="center"/>
    </xf>
    <xf numFmtId="0" fontId="15" fillId="0" borderId="8" xfId="0" applyFont="1" applyBorder="1" applyAlignment="1">
      <alignment horizontal="left" vertical="center" wrapText="1"/>
    </xf>
    <xf numFmtId="0" fontId="15" fillId="0" borderId="0" xfId="0" applyFont="1" applyAlignment="1">
      <alignment horizontal="left" vertical="center" wrapText="1"/>
    </xf>
    <xf numFmtId="0" fontId="15" fillId="0" borderId="0" xfId="0" applyFont="1"/>
    <xf numFmtId="0" fontId="14" fillId="0" borderId="0" xfId="0" applyFont="1"/>
    <xf numFmtId="0" fontId="15" fillId="0" borderId="0" xfId="0" applyFont="1" applyAlignment="1">
      <alignment vertical="center"/>
    </xf>
    <xf numFmtId="0" fontId="14" fillId="0" borderId="8" xfId="0" applyFont="1" applyBorder="1" applyAlignment="1">
      <alignment horizontal="center" vertical="center" wrapText="1"/>
    </xf>
    <xf numFmtId="0" fontId="15" fillId="0" borderId="9" xfId="0" applyFont="1" applyBorder="1" applyAlignment="1">
      <alignment horizontal="center"/>
    </xf>
    <xf numFmtId="0" fontId="15" fillId="0" borderId="34" xfId="0" applyFont="1" applyBorder="1"/>
    <xf numFmtId="0" fontId="15" fillId="0" borderId="35" xfId="0" applyFont="1" applyBorder="1"/>
    <xf numFmtId="0" fontId="15" fillId="0" borderId="36" xfId="0" applyFont="1" applyBorder="1"/>
    <xf numFmtId="0" fontId="14" fillId="0" borderId="0" xfId="0" applyFont="1" applyAlignment="1">
      <alignment vertical="center" wrapText="1"/>
    </xf>
    <xf numFmtId="0" fontId="14" fillId="0" borderId="34" xfId="0" applyFont="1" applyBorder="1" applyAlignment="1">
      <alignment horizontal="center" vertical="center" wrapText="1"/>
    </xf>
    <xf numFmtId="0" fontId="14" fillId="0" borderId="35" xfId="0" applyFont="1" applyBorder="1" applyAlignment="1">
      <alignment horizontal="center" vertical="center" wrapText="1"/>
    </xf>
    <xf numFmtId="0" fontId="15" fillId="0" borderId="35" xfId="0" applyFont="1" applyBorder="1" applyAlignment="1">
      <alignment horizontal="center"/>
    </xf>
    <xf numFmtId="0" fontId="14" fillId="0" borderId="6" xfId="0" applyFont="1" applyBorder="1" applyAlignment="1">
      <alignment horizontal="center" vertical="center" wrapText="1"/>
    </xf>
    <xf numFmtId="0" fontId="14" fillId="0" borderId="1" xfId="0" applyFont="1" applyBorder="1" applyAlignment="1">
      <alignment horizontal="center" vertical="center" wrapText="1"/>
    </xf>
    <xf numFmtId="0" fontId="15" fillId="0" borderId="1" xfId="0" applyFont="1" applyBorder="1" applyAlignment="1">
      <alignment horizontal="center"/>
    </xf>
    <xf numFmtId="0" fontId="15" fillId="0" borderId="7" xfId="0" applyFont="1" applyBorder="1" applyAlignment="1">
      <alignment horizontal="center"/>
    </xf>
    <xf numFmtId="0" fontId="14" fillId="0" borderId="26" xfId="0" applyFont="1" applyBorder="1" applyAlignment="1">
      <alignment horizontal="center" vertical="center"/>
    </xf>
    <xf numFmtId="0" fontId="5" fillId="0" borderId="0" xfId="0" applyFont="1" applyAlignment="1">
      <alignment vertical="center"/>
    </xf>
    <xf numFmtId="0" fontId="6" fillId="0" borderId="0" xfId="0" applyFont="1" applyAlignment="1">
      <alignment vertical="center" wrapText="1"/>
    </xf>
    <xf numFmtId="0" fontId="19" fillId="0" borderId="8" xfId="0" applyFont="1" applyBorder="1"/>
    <xf numFmtId="0" fontId="6" fillId="0" borderId="8" xfId="0" applyFont="1" applyBorder="1" applyAlignment="1">
      <alignment vertical="center"/>
    </xf>
    <xf numFmtId="0" fontId="6" fillId="0" borderId="0" xfId="0" applyFont="1" applyAlignment="1">
      <alignment vertical="center"/>
    </xf>
    <xf numFmtId="0" fontId="6" fillId="0" borderId="0" xfId="0" applyFont="1"/>
    <xf numFmtId="0" fontId="6" fillId="0" borderId="8" xfId="0" applyFont="1" applyBorder="1"/>
    <xf numFmtId="0" fontId="7" fillId="0" borderId="0" xfId="0" applyFont="1" applyAlignment="1">
      <alignment horizontal="center"/>
    </xf>
    <xf numFmtId="0" fontId="3" fillId="0" borderId="0" xfId="0" applyFont="1" applyAlignment="1">
      <alignment horizontal="center"/>
    </xf>
    <xf numFmtId="1" fontId="8" fillId="0" borderId="26" xfId="0" applyNumberFormat="1" applyFont="1" applyBorder="1" applyAlignment="1">
      <alignment horizontal="center" wrapText="1"/>
    </xf>
    <xf numFmtId="1" fontId="4" fillId="0" borderId="0" xfId="0" applyNumberFormat="1" applyFont="1" applyAlignment="1">
      <alignment horizontal="center" wrapText="1"/>
    </xf>
    <xf numFmtId="0" fontId="4" fillId="0" borderId="49" xfId="0" applyFont="1" applyBorder="1"/>
    <xf numFmtId="0" fontId="4" fillId="0" borderId="50" xfId="0" applyFont="1" applyBorder="1"/>
    <xf numFmtId="0" fontId="4" fillId="0" borderId="51" xfId="0" applyFont="1" applyBorder="1"/>
    <xf numFmtId="0" fontId="16" fillId="0" borderId="0" xfId="0" applyFont="1"/>
    <xf numFmtId="0" fontId="16" fillId="0" borderId="0" xfId="0" applyFont="1" applyAlignment="1">
      <alignment vertical="center"/>
    </xf>
    <xf numFmtId="0" fontId="14" fillId="0" borderId="0" xfId="0" applyFont="1" applyAlignment="1">
      <alignment horizontal="center"/>
    </xf>
    <xf numFmtId="0" fontId="15" fillId="0" borderId="14" xfId="0" applyFont="1" applyBorder="1" applyAlignment="1">
      <alignment horizontal="center" vertical="center"/>
    </xf>
    <xf numFmtId="0" fontId="15" fillId="0" borderId="14" xfId="0" applyFont="1" applyBorder="1" applyAlignment="1">
      <alignment horizontal="center" vertical="center" wrapText="1"/>
    </xf>
    <xf numFmtId="0" fontId="11" fillId="0" borderId="14" xfId="0" applyFont="1" applyBorder="1" applyAlignment="1">
      <alignment horizontal="center" vertical="center" wrapText="1"/>
    </xf>
    <xf numFmtId="0" fontId="15" fillId="0" borderId="20" xfId="0" applyFont="1" applyBorder="1" applyAlignment="1">
      <alignment horizontal="center" vertical="center" wrapText="1"/>
    </xf>
    <xf numFmtId="0" fontId="13" fillId="0" borderId="8" xfId="0" applyFont="1" applyBorder="1" applyAlignment="1">
      <alignment horizontal="center"/>
    </xf>
    <xf numFmtId="0" fontId="13" fillId="0" borderId="0" xfId="0" applyFont="1" applyAlignment="1">
      <alignment horizontal="center"/>
    </xf>
    <xf numFmtId="0" fontId="13" fillId="0" borderId="9" xfId="0" applyFont="1" applyBorder="1" applyAlignment="1">
      <alignment horizontal="center"/>
    </xf>
    <xf numFmtId="0" fontId="14" fillId="5" borderId="17" xfId="0" applyFont="1" applyFill="1" applyBorder="1" applyAlignment="1">
      <alignment horizontal="center" vertical="center" wrapText="1"/>
    </xf>
    <xf numFmtId="0" fontId="14" fillId="5" borderId="14" xfId="0" applyFont="1" applyFill="1" applyBorder="1" applyAlignment="1">
      <alignment horizontal="left" vertical="center" wrapText="1"/>
    </xf>
    <xf numFmtId="0" fontId="11" fillId="0" borderId="17" xfId="0" applyFont="1" applyBorder="1" applyAlignment="1">
      <alignment horizontal="center"/>
    </xf>
    <xf numFmtId="0" fontId="14" fillId="5" borderId="14" xfId="0" applyFont="1" applyFill="1" applyBorder="1" applyAlignment="1">
      <alignment horizontal="center" vertical="center" wrapText="1"/>
    </xf>
    <xf numFmtId="0" fontId="11" fillId="0" borderId="14" xfId="0" applyFont="1" applyBorder="1" applyAlignment="1">
      <alignment vertical="center"/>
    </xf>
    <xf numFmtId="0" fontId="9" fillId="5" borderId="24" xfId="0" applyFont="1" applyFill="1" applyBorder="1" applyAlignment="1">
      <alignment horizontal="center"/>
    </xf>
    <xf numFmtId="0" fontId="9" fillId="5" borderId="14" xfId="0" applyFont="1" applyFill="1" applyBorder="1" applyAlignment="1">
      <alignment horizontal="center"/>
    </xf>
    <xf numFmtId="0" fontId="9" fillId="5" borderId="25" xfId="0" applyFont="1" applyFill="1" applyBorder="1" applyAlignment="1">
      <alignment horizontal="center"/>
    </xf>
    <xf numFmtId="0" fontId="9" fillId="5" borderId="28" xfId="0" applyFont="1" applyFill="1" applyBorder="1" applyAlignment="1">
      <alignment horizontal="center"/>
    </xf>
    <xf numFmtId="0" fontId="9" fillId="5" borderId="11" xfId="0" applyFont="1" applyFill="1" applyBorder="1" applyAlignment="1">
      <alignment horizontal="center"/>
    </xf>
    <xf numFmtId="0" fontId="9" fillId="5" borderId="29" xfId="0" applyFont="1" applyFill="1" applyBorder="1" applyAlignment="1">
      <alignment horizontal="center"/>
    </xf>
    <xf numFmtId="0" fontId="9" fillId="0" borderId="8" xfId="0" applyFont="1" applyBorder="1" applyAlignment="1">
      <alignment horizontal="center"/>
    </xf>
    <xf numFmtId="0" fontId="9" fillId="0" borderId="0" xfId="0" applyFont="1" applyAlignment="1">
      <alignment horizontal="center"/>
    </xf>
    <xf numFmtId="0" fontId="9" fillId="0" borderId="9" xfId="0" applyFont="1" applyBorder="1" applyAlignment="1">
      <alignment horizontal="center"/>
    </xf>
    <xf numFmtId="0" fontId="11" fillId="0" borderId="8" xfId="0" applyFont="1" applyBorder="1"/>
    <xf numFmtId="0" fontId="11" fillId="0" borderId="0" xfId="0" applyFont="1"/>
    <xf numFmtId="9" fontId="9" fillId="0" borderId="0" xfId="1" applyFont="1" applyFill="1" applyBorder="1" applyAlignment="1">
      <alignment horizontal="right"/>
    </xf>
    <xf numFmtId="0" fontId="11" fillId="0" borderId="9" xfId="0" applyFont="1" applyBorder="1"/>
    <xf numFmtId="0" fontId="11" fillId="0" borderId="17" xfId="0" applyFont="1" applyBorder="1" applyAlignment="1">
      <alignment horizontal="center" vertical="center"/>
    </xf>
    <xf numFmtId="0" fontId="13" fillId="0" borderId="0" xfId="0" applyFont="1" applyAlignment="1">
      <alignment vertical="center"/>
    </xf>
    <xf numFmtId="0" fontId="13" fillId="0" borderId="9" xfId="0" applyFont="1" applyBorder="1" applyAlignment="1">
      <alignment vertical="center"/>
    </xf>
    <xf numFmtId="0" fontId="11" fillId="0" borderId="14" xfId="0" applyFont="1" applyBorder="1" applyAlignment="1">
      <alignment horizontal="center" vertical="center"/>
    </xf>
    <xf numFmtId="0" fontId="11" fillId="0" borderId="14" xfId="0" applyFont="1" applyBorder="1" applyAlignment="1">
      <alignment horizontal="center"/>
    </xf>
    <xf numFmtId="0" fontId="11" fillId="0" borderId="0" xfId="0" applyFont="1" applyAlignment="1">
      <alignment vertical="center" wrapText="1"/>
    </xf>
    <xf numFmtId="0" fontId="11" fillId="0" borderId="8" xfId="0" applyFont="1" applyBorder="1" applyAlignment="1">
      <alignment horizontal="left" vertical="center" wrapText="1"/>
    </xf>
    <xf numFmtId="0" fontId="11" fillId="0" borderId="0" xfId="0" applyFont="1" applyAlignment="1">
      <alignment horizontal="left" vertical="center" wrapText="1"/>
    </xf>
    <xf numFmtId="0" fontId="11" fillId="0" borderId="0" xfId="0" applyFont="1" applyAlignment="1">
      <alignment horizontal="justify" vertical="center" wrapText="1"/>
    </xf>
    <xf numFmtId="0" fontId="9" fillId="0" borderId="8" xfId="0" applyFont="1" applyBorder="1"/>
    <xf numFmtId="0" fontId="11" fillId="0" borderId="0" xfId="0" applyFont="1" applyAlignment="1">
      <alignment vertical="center"/>
    </xf>
    <xf numFmtId="0" fontId="11" fillId="0" borderId="8" xfId="0" applyFont="1" applyBorder="1" applyAlignment="1">
      <alignment vertical="center"/>
    </xf>
    <xf numFmtId="0" fontId="11" fillId="0" borderId="24" xfId="0" applyFont="1" applyBorder="1" applyAlignment="1">
      <alignment vertical="center"/>
    </xf>
    <xf numFmtId="0" fontId="11" fillId="0" borderId="14" xfId="0" applyFont="1" applyBorder="1"/>
    <xf numFmtId="0" fontId="11" fillId="0" borderId="25" xfId="0" applyFont="1" applyBorder="1"/>
    <xf numFmtId="0" fontId="11" fillId="0" borderId="26" xfId="0" applyFont="1" applyBorder="1" applyAlignment="1">
      <alignment vertical="center"/>
    </xf>
    <xf numFmtId="0" fontId="11" fillId="0" borderId="17" xfId="0" applyFont="1" applyBorder="1" applyAlignment="1">
      <alignment vertical="center"/>
    </xf>
    <xf numFmtId="0" fontId="11" fillId="0" borderId="17" xfId="0" applyFont="1" applyBorder="1"/>
    <xf numFmtId="0" fontId="11" fillId="0" borderId="27" xfId="0" applyFont="1" applyBorder="1"/>
    <xf numFmtId="9" fontId="13" fillId="0" borderId="0" xfId="1" applyFont="1" applyFill="1" applyBorder="1" applyAlignment="1">
      <alignment horizontal="right"/>
    </xf>
    <xf numFmtId="9" fontId="13" fillId="0" borderId="9" xfId="1" applyFont="1" applyFill="1" applyBorder="1" applyAlignment="1">
      <alignment horizontal="right"/>
    </xf>
    <xf numFmtId="0" fontId="11" fillId="0" borderId="49" xfId="0" applyFont="1" applyBorder="1"/>
    <xf numFmtId="0" fontId="11" fillId="0" borderId="50" xfId="0" applyFont="1" applyBorder="1"/>
    <xf numFmtId="0" fontId="11" fillId="0" borderId="51" xfId="0" applyFont="1" applyBorder="1"/>
    <xf numFmtId="0" fontId="22" fillId="0" borderId="8" xfId="0" applyFont="1" applyBorder="1" applyAlignment="1">
      <alignment horizontal="right" vertical="center"/>
    </xf>
    <xf numFmtId="0" fontId="22" fillId="0" borderId="0" xfId="0" applyFont="1" applyAlignment="1">
      <alignment horizontal="right" vertical="center"/>
    </xf>
    <xf numFmtId="0" fontId="25" fillId="0" borderId="0" xfId="0" applyFont="1"/>
    <xf numFmtId="0" fontId="14" fillId="5" borderId="24" xfId="0" applyFont="1" applyFill="1" applyBorder="1" applyAlignment="1">
      <alignment horizontal="center"/>
    </xf>
    <xf numFmtId="0" fontId="14" fillId="5" borderId="14" xfId="0" applyFont="1" applyFill="1" applyBorder="1" applyAlignment="1">
      <alignment horizontal="center"/>
    </xf>
    <xf numFmtId="0" fontId="14" fillId="5" borderId="25" xfId="0" applyFont="1" applyFill="1" applyBorder="1" applyAlignment="1">
      <alignment horizontal="center"/>
    </xf>
    <xf numFmtId="0" fontId="15" fillId="0" borderId="24" xfId="0" applyFont="1" applyBorder="1" applyAlignment="1">
      <alignment vertical="center"/>
    </xf>
    <xf numFmtId="0" fontId="15" fillId="0" borderId="14" xfId="0" applyFont="1" applyBorder="1" applyAlignment="1">
      <alignment vertical="center"/>
    </xf>
    <xf numFmtId="0" fontId="15" fillId="0" borderId="14" xfId="0" applyFont="1" applyBorder="1"/>
    <xf numFmtId="0" fontId="15" fillId="0" borderId="25" xfId="0" applyFont="1" applyBorder="1"/>
    <xf numFmtId="0" fontId="14" fillId="5" borderId="28" xfId="0" applyFont="1" applyFill="1" applyBorder="1" applyAlignment="1">
      <alignment horizontal="center"/>
    </xf>
    <xf numFmtId="0" fontId="14" fillId="5" borderId="11" xfId="0" applyFont="1" applyFill="1" applyBorder="1" applyAlignment="1">
      <alignment horizontal="center"/>
    </xf>
    <xf numFmtId="0" fontId="14" fillId="5" borderId="29" xfId="0" applyFont="1" applyFill="1" applyBorder="1" applyAlignment="1">
      <alignment horizontal="center"/>
    </xf>
    <xf numFmtId="9" fontId="14" fillId="0" borderId="0" xfId="1" applyFont="1" applyFill="1" applyBorder="1" applyAlignment="1">
      <alignment horizontal="right"/>
    </xf>
    <xf numFmtId="0" fontId="23" fillId="7" borderId="49" xfId="0" applyFont="1" applyFill="1" applyBorder="1"/>
    <xf numFmtId="0" fontId="23" fillId="7" borderId="50" xfId="0" applyFont="1" applyFill="1" applyBorder="1"/>
    <xf numFmtId="0" fontId="9" fillId="0" borderId="0" xfId="0" applyFont="1" applyAlignment="1">
      <alignment wrapText="1"/>
    </xf>
    <xf numFmtId="9" fontId="11" fillId="0" borderId="0" xfId="1" applyFont="1" applyBorder="1"/>
    <xf numFmtId="0" fontId="11" fillId="0" borderId="25" xfId="0" applyFont="1" applyBorder="1" applyAlignment="1">
      <alignment horizontal="center"/>
    </xf>
    <xf numFmtId="0" fontId="23" fillId="7" borderId="0" xfId="0" applyFont="1" applyFill="1"/>
    <xf numFmtId="0" fontId="9" fillId="5" borderId="14" xfId="0" applyFont="1" applyFill="1" applyBorder="1" applyAlignment="1">
      <alignment horizontal="center" vertical="center" wrapText="1"/>
    </xf>
    <xf numFmtId="0" fontId="14" fillId="5" borderId="8" xfId="0" applyFont="1" applyFill="1" applyBorder="1" applyAlignment="1">
      <alignment horizontal="center"/>
    </xf>
    <xf numFmtId="0" fontId="14" fillId="5" borderId="0" xfId="0" applyFont="1" applyFill="1" applyAlignment="1">
      <alignment horizontal="center"/>
    </xf>
    <xf numFmtId="0" fontId="14" fillId="5" borderId="9" xfId="0" applyFont="1" applyFill="1" applyBorder="1" applyAlignment="1">
      <alignment horizontal="center"/>
    </xf>
    <xf numFmtId="0" fontId="15" fillId="0" borderId="26" xfId="0" applyFont="1" applyBorder="1" applyAlignment="1">
      <alignment vertical="center"/>
    </xf>
    <xf numFmtId="0" fontId="15" fillId="0" borderId="17" xfId="0" applyFont="1" applyBorder="1" applyAlignment="1">
      <alignment vertical="center"/>
    </xf>
    <xf numFmtId="0" fontId="15" fillId="0" borderId="17" xfId="0" applyFont="1" applyBorder="1"/>
    <xf numFmtId="0" fontId="15" fillId="0" borderId="27" xfId="0" applyFont="1" applyBorder="1"/>
    <xf numFmtId="9" fontId="15" fillId="0" borderId="0" xfId="1" applyFont="1" applyBorder="1"/>
    <xf numFmtId="0" fontId="14" fillId="0" borderId="0" xfId="1" applyNumberFormat="1" applyFont="1" applyFill="1" applyBorder="1" applyAlignment="1">
      <alignment horizontal="right"/>
    </xf>
    <xf numFmtId="0" fontId="14" fillId="0" borderId="9" xfId="1" applyNumberFormat="1" applyFont="1" applyFill="1" applyBorder="1" applyAlignment="1">
      <alignment horizontal="right"/>
    </xf>
    <xf numFmtId="0" fontId="15" fillId="0" borderId="14" xfId="0" applyFont="1" applyBorder="1" applyAlignment="1">
      <alignment vertical="center" wrapText="1"/>
    </xf>
    <xf numFmtId="0" fontId="15" fillId="0" borderId="49" xfId="0" applyFont="1" applyBorder="1"/>
    <xf numFmtId="0" fontId="15" fillId="0" borderId="50" xfId="0" applyFont="1" applyBorder="1"/>
    <xf numFmtId="0" fontId="15" fillId="0" borderId="51" xfId="0" applyFont="1" applyBorder="1"/>
    <xf numFmtId="0" fontId="9" fillId="5" borderId="8" xfId="0" applyFont="1" applyFill="1" applyBorder="1" applyAlignment="1">
      <alignment horizontal="center"/>
    </xf>
    <xf numFmtId="0" fontId="9" fillId="5" borderId="0" xfId="0" applyFont="1" applyFill="1" applyAlignment="1">
      <alignment horizontal="center"/>
    </xf>
    <xf numFmtId="0" fontId="9" fillId="5" borderId="9" xfId="0" applyFont="1" applyFill="1" applyBorder="1" applyAlignment="1">
      <alignment horizontal="center"/>
    </xf>
    <xf numFmtId="0" fontId="9" fillId="0" borderId="0" xfId="1" applyNumberFormat="1" applyFont="1" applyFill="1" applyBorder="1" applyAlignment="1">
      <alignment horizontal="right"/>
    </xf>
    <xf numFmtId="0" fontId="9" fillId="0" borderId="9" xfId="1" applyNumberFormat="1" applyFont="1" applyFill="1" applyBorder="1" applyAlignment="1">
      <alignment horizontal="right"/>
    </xf>
    <xf numFmtId="9" fontId="9" fillId="9" borderId="0" xfId="1" applyFont="1" applyFill="1" applyBorder="1" applyAlignment="1"/>
    <xf numFmtId="0" fontId="11" fillId="0" borderId="0" xfId="0" applyFont="1" applyAlignment="1">
      <alignment horizontal="left"/>
    </xf>
    <xf numFmtId="0" fontId="13" fillId="0" borderId="0" xfId="0" applyFont="1" applyAlignment="1">
      <alignment horizontal="left"/>
    </xf>
    <xf numFmtId="0" fontId="15" fillId="0" borderId="0" xfId="0" applyFont="1" applyAlignment="1">
      <alignment horizontal="left"/>
    </xf>
    <xf numFmtId="0" fontId="15" fillId="0" borderId="50" xfId="0" applyFont="1" applyBorder="1" applyAlignment="1">
      <alignment horizontal="left"/>
    </xf>
    <xf numFmtId="0" fontId="15" fillId="0" borderId="20" xfId="0" applyFont="1" applyBorder="1" applyAlignment="1">
      <alignment horizontal="center" vertical="center"/>
    </xf>
    <xf numFmtId="9" fontId="15" fillId="0" borderId="77" xfId="1" applyFont="1" applyBorder="1" applyAlignment="1">
      <alignment horizontal="center" vertical="center"/>
    </xf>
    <xf numFmtId="0" fontId="15" fillId="10" borderId="14" xfId="0" applyFont="1" applyFill="1" applyBorder="1" applyAlignment="1">
      <alignment vertical="center" wrapText="1"/>
    </xf>
    <xf numFmtId="0" fontId="15" fillId="10" borderId="14" xfId="0" applyFont="1" applyFill="1" applyBorder="1" applyAlignment="1">
      <alignment horizontal="center" vertical="center" wrapText="1"/>
    </xf>
    <xf numFmtId="0" fontId="15" fillId="10" borderId="14" xfId="0" applyFont="1" applyFill="1" applyBorder="1" applyAlignment="1">
      <alignment horizontal="center" vertical="center"/>
    </xf>
    <xf numFmtId="0" fontId="14" fillId="10" borderId="20" xfId="0" applyFont="1" applyFill="1" applyBorder="1" applyAlignment="1">
      <alignment horizontal="center" vertical="center" wrapText="1"/>
    </xf>
    <xf numFmtId="0" fontId="14" fillId="10" borderId="14" xfId="0" applyFont="1" applyFill="1" applyBorder="1" applyAlignment="1">
      <alignment vertical="center" wrapText="1"/>
    </xf>
    <xf numFmtId="0" fontId="14" fillId="10" borderId="20" xfId="0" applyFont="1" applyFill="1" applyBorder="1" applyAlignment="1">
      <alignment horizontal="center" vertical="center"/>
    </xf>
    <xf numFmtId="0" fontId="11" fillId="0" borderId="24" xfId="0" applyFont="1" applyBorder="1" applyAlignment="1">
      <alignment horizontal="center" vertical="center"/>
    </xf>
    <xf numFmtId="0" fontId="11" fillId="0" borderId="26" xfId="0" applyFont="1" applyBorder="1" applyAlignment="1">
      <alignment horizontal="center" vertical="center"/>
    </xf>
    <xf numFmtId="0" fontId="11" fillId="0" borderId="14" xfId="0" applyFont="1" applyBorder="1" applyAlignment="1">
      <alignment horizontal="right" vertical="center" wrapText="1"/>
    </xf>
    <xf numFmtId="43" fontId="11" fillId="0" borderId="0" xfId="0" applyNumberFormat="1" applyFont="1"/>
    <xf numFmtId="0" fontId="15" fillId="0" borderId="78" xfId="0" applyFont="1" applyBorder="1" applyAlignment="1">
      <alignment horizontal="center" vertical="center" wrapText="1"/>
    </xf>
    <xf numFmtId="0" fontId="11" fillId="0" borderId="19" xfId="0" applyFont="1" applyBorder="1" applyAlignment="1">
      <alignment horizontal="center" vertical="center" wrapText="1"/>
    </xf>
    <xf numFmtId="0" fontId="11" fillId="0" borderId="20" xfId="0" applyFont="1" applyBorder="1" applyAlignment="1">
      <alignment horizontal="center" vertical="center" wrapText="1"/>
    </xf>
    <xf numFmtId="0" fontId="11" fillId="10" borderId="14" xfId="0" applyFont="1" applyFill="1" applyBorder="1" applyAlignment="1">
      <alignment horizontal="right" vertical="center" wrapText="1"/>
    </xf>
    <xf numFmtId="0" fontId="11" fillId="10" borderId="14" xfId="0" applyFont="1" applyFill="1" applyBorder="1" applyAlignment="1">
      <alignment horizontal="center" vertical="center" wrapText="1"/>
    </xf>
    <xf numFmtId="0" fontId="11" fillId="10" borderId="14" xfId="0" applyFont="1" applyFill="1" applyBorder="1" applyAlignment="1">
      <alignment horizontal="center" vertical="center"/>
    </xf>
    <xf numFmtId="0" fontId="11" fillId="0" borderId="20" xfId="0" applyFont="1" applyBorder="1" applyAlignment="1">
      <alignment vertical="center" wrapText="1"/>
    </xf>
    <xf numFmtId="0" fontId="11" fillId="0" borderId="20" xfId="0" applyFont="1" applyBorder="1" applyAlignment="1">
      <alignment horizontal="center" vertical="center"/>
    </xf>
    <xf numFmtId="0" fontId="11" fillId="0" borderId="52" xfId="0" applyFont="1" applyBorder="1" applyAlignment="1">
      <alignment horizontal="left" vertical="center" wrapText="1"/>
    </xf>
    <xf numFmtId="0" fontId="11" fillId="0" borderId="1" xfId="0" applyFont="1" applyBorder="1" applyAlignment="1">
      <alignment vertical="center" wrapText="1"/>
    </xf>
    <xf numFmtId="0" fontId="11" fillId="0" borderId="19" xfId="0" applyFont="1" applyBorder="1" applyAlignment="1">
      <alignment horizontal="right" vertical="center" wrapText="1"/>
    </xf>
    <xf numFmtId="0" fontId="11" fillId="0" borderId="19" xfId="0" applyFont="1" applyBorder="1" applyAlignment="1">
      <alignment horizontal="center" vertical="center"/>
    </xf>
    <xf numFmtId="9" fontId="11" fillId="0" borderId="53" xfId="1" applyFont="1" applyBorder="1" applyAlignment="1">
      <alignment horizontal="center" vertical="center"/>
    </xf>
    <xf numFmtId="0" fontId="9" fillId="8" borderId="41" xfId="0" applyFont="1" applyFill="1" applyBorder="1" applyAlignment="1">
      <alignment horizontal="center" vertical="center" wrapText="1"/>
    </xf>
    <xf numFmtId="0" fontId="9" fillId="8" borderId="14" xfId="0" applyFont="1" applyFill="1" applyBorder="1" applyAlignment="1">
      <alignment vertical="center" wrapText="1"/>
    </xf>
    <xf numFmtId="0" fontId="9" fillId="8" borderId="41" xfId="0" applyFont="1" applyFill="1" applyBorder="1" applyAlignment="1">
      <alignment horizontal="right" vertical="center" wrapText="1"/>
    </xf>
    <xf numFmtId="0" fontId="9" fillId="8" borderId="41" xfId="0" applyFont="1" applyFill="1" applyBorder="1" applyAlignment="1">
      <alignment horizontal="center" vertical="center"/>
    </xf>
    <xf numFmtId="0" fontId="9" fillId="8" borderId="17" xfId="0" applyFont="1" applyFill="1" applyBorder="1" applyAlignment="1">
      <alignment horizontal="center" vertical="center" wrapText="1"/>
    </xf>
    <xf numFmtId="0" fontId="9" fillId="8" borderId="20" xfId="0" applyFont="1" applyFill="1" applyBorder="1" applyAlignment="1">
      <alignment vertical="center" wrapText="1"/>
    </xf>
    <xf numFmtId="0" fontId="9" fillId="8" borderId="17" xfId="0" applyFont="1" applyFill="1" applyBorder="1" applyAlignment="1">
      <alignment horizontal="right" vertical="center" wrapText="1"/>
    </xf>
    <xf numFmtId="0" fontId="9" fillId="8" borderId="17" xfId="0" applyFont="1" applyFill="1" applyBorder="1" applyAlignment="1">
      <alignment horizontal="center" vertical="center"/>
    </xf>
    <xf numFmtId="0" fontId="15" fillId="0" borderId="0" xfId="0" applyFont="1" applyAlignment="1">
      <alignment horizontal="center"/>
    </xf>
    <xf numFmtId="0" fontId="15" fillId="0" borderId="0" xfId="0" applyFont="1" applyAlignment="1">
      <alignment wrapText="1"/>
    </xf>
    <xf numFmtId="0" fontId="15" fillId="0" borderId="0" xfId="0" applyFont="1" applyAlignment="1">
      <alignment horizontal="justify" vertical="center" wrapText="1"/>
    </xf>
    <xf numFmtId="0" fontId="14" fillId="0" borderId="0" xfId="0" applyFont="1" applyAlignment="1">
      <alignment horizontal="center" vertical="center" wrapText="1"/>
    </xf>
    <xf numFmtId="9" fontId="11" fillId="0" borderId="33" xfId="1" applyFont="1" applyBorder="1" applyAlignment="1">
      <alignment vertical="center"/>
    </xf>
    <xf numFmtId="0" fontId="9" fillId="8" borderId="17" xfId="0" applyFont="1" applyFill="1" applyBorder="1" applyAlignment="1">
      <alignment vertical="center" wrapText="1"/>
    </xf>
    <xf numFmtId="0" fontId="9" fillId="8" borderId="11" xfId="0" applyFont="1" applyFill="1" applyBorder="1" applyAlignment="1">
      <alignment horizontal="center" vertical="center" wrapText="1"/>
    </xf>
    <xf numFmtId="0" fontId="9" fillId="8" borderId="11" xfId="0" applyFont="1" applyFill="1" applyBorder="1" applyAlignment="1">
      <alignment vertical="center" wrapText="1"/>
    </xf>
    <xf numFmtId="0" fontId="9" fillId="8" borderId="11" xfId="0" applyFont="1" applyFill="1" applyBorder="1" applyAlignment="1">
      <alignment horizontal="right" vertical="center" wrapText="1"/>
    </xf>
    <xf numFmtId="0" fontId="9" fillId="8" borderId="11" xfId="0" applyFont="1" applyFill="1" applyBorder="1" applyAlignment="1">
      <alignment horizontal="center" vertical="center"/>
    </xf>
    <xf numFmtId="0" fontId="15" fillId="0" borderId="24" xfId="0" applyFont="1" applyBorder="1" applyAlignment="1">
      <alignment horizontal="center" vertical="center" wrapText="1"/>
    </xf>
    <xf numFmtId="0" fontId="15" fillId="0" borderId="26" xfId="0" applyFont="1" applyBorder="1" applyAlignment="1">
      <alignment horizontal="center" vertical="center" wrapText="1"/>
    </xf>
    <xf numFmtId="0" fontId="15" fillId="0" borderId="24" xfId="0" applyFont="1" applyBorder="1" applyAlignment="1">
      <alignment horizontal="center" vertical="center"/>
    </xf>
    <xf numFmtId="0" fontId="15" fillId="0" borderId="32" xfId="0" applyFont="1" applyBorder="1" applyAlignment="1">
      <alignment horizontal="center" vertical="center" wrapText="1"/>
    </xf>
    <xf numFmtId="0" fontId="14" fillId="8" borderId="83" xfId="0" applyFont="1" applyFill="1" applyBorder="1"/>
    <xf numFmtId="0" fontId="15" fillId="0" borderId="83" xfId="0" applyFont="1" applyBorder="1"/>
    <xf numFmtId="0" fontId="15" fillId="0" borderId="85" xfId="0" applyFont="1" applyBorder="1" applyAlignment="1">
      <alignment horizontal="center"/>
    </xf>
    <xf numFmtId="0" fontId="15" fillId="0" borderId="86" xfId="0" applyFont="1" applyBorder="1" applyAlignment="1">
      <alignment horizontal="center"/>
    </xf>
    <xf numFmtId="0" fontId="15" fillId="0" borderId="5" xfId="0" applyFont="1" applyBorder="1" applyAlignment="1">
      <alignment horizontal="center"/>
    </xf>
    <xf numFmtId="0" fontId="15" fillId="0" borderId="87" xfId="0" applyFont="1" applyBorder="1" applyAlignment="1">
      <alignment horizontal="center"/>
    </xf>
    <xf numFmtId="0" fontId="14" fillId="2" borderId="85" xfId="0" applyFont="1" applyFill="1" applyBorder="1"/>
    <xf numFmtId="0" fontId="14" fillId="2" borderId="86" xfId="0" applyFont="1" applyFill="1" applyBorder="1" applyAlignment="1">
      <alignment horizontal="center"/>
    </xf>
    <xf numFmtId="0" fontId="14" fillId="2" borderId="5" xfId="0" applyFont="1" applyFill="1" applyBorder="1" applyAlignment="1">
      <alignment horizontal="center"/>
    </xf>
    <xf numFmtId="0" fontId="14" fillId="2" borderId="87" xfId="0" applyFont="1" applyFill="1" applyBorder="1" applyAlignment="1">
      <alignment horizontal="center"/>
    </xf>
    <xf numFmtId="0" fontId="15" fillId="2" borderId="0" xfId="0" applyFont="1" applyFill="1"/>
    <xf numFmtId="0" fontId="15" fillId="0" borderId="63" xfId="0" applyFont="1" applyBorder="1" applyAlignment="1">
      <alignment horizontal="left" vertical="center" wrapText="1"/>
    </xf>
    <xf numFmtId="0" fontId="15" fillId="0" borderId="64" xfId="0" applyFont="1" applyBorder="1" applyAlignment="1">
      <alignment horizontal="left" vertical="center" wrapText="1"/>
    </xf>
    <xf numFmtId="0" fontId="15" fillId="0" borderId="65" xfId="0" applyFont="1" applyBorder="1" applyAlignment="1">
      <alignment horizontal="left" vertical="center" wrapText="1"/>
    </xf>
    <xf numFmtId="0" fontId="15" fillId="0" borderId="66" xfId="0" applyFont="1" applyBorder="1" applyAlignment="1">
      <alignment horizontal="right" vertical="center" wrapText="1"/>
    </xf>
    <xf numFmtId="0" fontId="15" fillId="0" borderId="68" xfId="0" applyFont="1" applyBorder="1" applyAlignment="1">
      <alignment horizontal="right" vertical="center" wrapText="1"/>
    </xf>
    <xf numFmtId="0" fontId="15" fillId="0" borderId="26" xfId="0" applyFont="1" applyBorder="1" applyAlignment="1">
      <alignment horizontal="center" vertical="center"/>
    </xf>
    <xf numFmtId="0" fontId="15" fillId="0" borderId="32" xfId="0" applyFont="1" applyBorder="1" applyAlignment="1">
      <alignment horizontal="center" vertical="center"/>
    </xf>
    <xf numFmtId="0" fontId="15" fillId="0" borderId="63" xfId="0" applyFont="1" applyBorder="1" applyAlignment="1">
      <alignment horizontal="right" vertical="center" wrapText="1"/>
    </xf>
    <xf numFmtId="0" fontId="15" fillId="0" borderId="65" xfId="0" applyFont="1" applyBorder="1" applyAlignment="1">
      <alignment horizontal="right" vertical="center" wrapText="1"/>
    </xf>
    <xf numFmtId="0" fontId="28" fillId="0" borderId="14" xfId="0" applyFont="1" applyBorder="1" applyAlignment="1">
      <alignment horizontal="center" vertical="center" wrapText="1"/>
    </xf>
    <xf numFmtId="0" fontId="28" fillId="0" borderId="0" xfId="0" applyFont="1" applyAlignment="1">
      <alignment horizontal="left" vertical="center" wrapText="1"/>
    </xf>
    <xf numFmtId="0" fontId="28" fillId="10" borderId="14" xfId="0" applyFont="1" applyFill="1" applyBorder="1" applyAlignment="1">
      <alignment horizontal="center" vertical="center" wrapText="1"/>
    </xf>
    <xf numFmtId="0" fontId="28" fillId="0" borderId="0" xfId="0" applyFont="1"/>
    <xf numFmtId="0" fontId="29" fillId="0" borderId="0" xfId="0" applyFont="1" applyAlignment="1">
      <alignment horizontal="left" vertical="center" wrapText="1"/>
    </xf>
    <xf numFmtId="0" fontId="14" fillId="0" borderId="17" xfId="0" applyFont="1" applyBorder="1" applyAlignment="1">
      <alignment horizontal="center" vertical="center" wrapText="1"/>
    </xf>
    <xf numFmtId="0" fontId="14" fillId="0" borderId="17" xfId="0" applyFont="1" applyBorder="1" applyAlignment="1">
      <alignment horizontal="center" vertical="center"/>
    </xf>
    <xf numFmtId="0" fontId="14" fillId="0" borderId="14" xfId="0" applyFont="1" applyBorder="1" applyAlignment="1">
      <alignment vertical="center" wrapText="1"/>
    </xf>
    <xf numFmtId="0" fontId="15" fillId="0" borderId="3" xfId="0" applyFont="1" applyBorder="1"/>
    <xf numFmtId="9" fontId="14" fillId="3" borderId="0" xfId="1" applyFont="1" applyFill="1" applyBorder="1" applyAlignment="1">
      <alignment horizontal="right"/>
    </xf>
    <xf numFmtId="9" fontId="9" fillId="3" borderId="0" xfId="1" applyFont="1" applyFill="1" applyBorder="1" applyAlignment="1">
      <alignment horizontal="right"/>
    </xf>
    <xf numFmtId="1" fontId="8" fillId="0" borderId="26" xfId="0" applyNumberFormat="1" applyFont="1" applyBorder="1" applyAlignment="1">
      <alignment horizontal="right" wrapText="1"/>
    </xf>
    <xf numFmtId="2" fontId="9" fillId="0" borderId="9" xfId="1" applyNumberFormat="1" applyFont="1" applyFill="1" applyBorder="1" applyAlignment="1">
      <alignment horizontal="right"/>
    </xf>
    <xf numFmtId="2" fontId="2" fillId="9" borderId="0" xfId="0" applyNumberFormat="1" applyFont="1" applyFill="1"/>
    <xf numFmtId="164" fontId="9" fillId="0" borderId="0" xfId="2" applyFont="1"/>
    <xf numFmtId="1" fontId="14" fillId="3" borderId="9" xfId="1" applyNumberFormat="1" applyFont="1" applyFill="1" applyBorder="1" applyAlignment="1">
      <alignment horizontal="right"/>
    </xf>
    <xf numFmtId="1" fontId="9" fillId="3" borderId="9" xfId="1" applyNumberFormat="1" applyFont="1" applyFill="1" applyBorder="1" applyAlignment="1">
      <alignment horizontal="right"/>
    </xf>
    <xf numFmtId="1" fontId="9" fillId="0" borderId="9" xfId="1" applyNumberFormat="1" applyFont="1" applyFill="1" applyBorder="1" applyAlignment="1">
      <alignment horizontal="right"/>
    </xf>
    <xf numFmtId="0" fontId="11" fillId="0" borderId="0" xfId="1" applyNumberFormat="1" applyFont="1" applyBorder="1"/>
    <xf numFmtId="164" fontId="15" fillId="10" borderId="14" xfId="2" applyFont="1" applyFill="1" applyBorder="1" applyAlignment="1">
      <alignment vertical="center" wrapText="1"/>
    </xf>
    <xf numFmtId="164" fontId="15" fillId="0" borderId="14" xfId="2" applyFont="1" applyBorder="1" applyAlignment="1">
      <alignment vertical="center" wrapText="1"/>
    </xf>
    <xf numFmtId="164" fontId="15" fillId="0" borderId="0" xfId="2" applyFont="1" applyAlignment="1"/>
    <xf numFmtId="164" fontId="15" fillId="0" borderId="20" xfId="2" applyFont="1" applyBorder="1" applyAlignment="1">
      <alignment vertical="center" wrapText="1"/>
    </xf>
    <xf numFmtId="164" fontId="14" fillId="10" borderId="20" xfId="2" applyFont="1" applyFill="1" applyBorder="1" applyAlignment="1">
      <alignment vertical="center" wrapText="1"/>
    </xf>
    <xf numFmtId="164" fontId="14" fillId="0" borderId="17" xfId="2" applyFont="1" applyFill="1" applyBorder="1" applyAlignment="1">
      <alignment vertical="center" wrapText="1"/>
    </xf>
    <xf numFmtId="164" fontId="15" fillId="10" borderId="14" xfId="2" applyFont="1" applyFill="1" applyBorder="1" applyAlignment="1">
      <alignment vertical="center"/>
    </xf>
    <xf numFmtId="164" fontId="15" fillId="0" borderId="14" xfId="2" applyFont="1" applyBorder="1" applyAlignment="1">
      <alignment vertical="center"/>
    </xf>
    <xf numFmtId="164" fontId="14" fillId="10" borderId="20" xfId="2" applyFont="1" applyFill="1" applyBorder="1" applyAlignment="1">
      <alignment vertical="center"/>
    </xf>
    <xf numFmtId="164" fontId="14" fillId="0" borderId="17" xfId="2" applyFont="1" applyBorder="1" applyAlignment="1">
      <alignment vertical="center"/>
    </xf>
    <xf numFmtId="164" fontId="15" fillId="0" borderId="1" xfId="2" applyFont="1" applyBorder="1" applyAlignment="1">
      <alignment vertical="center" wrapText="1"/>
    </xf>
    <xf numFmtId="164" fontId="14" fillId="8" borderId="41" xfId="2" applyFont="1" applyFill="1" applyBorder="1" applyAlignment="1">
      <alignment vertical="center" wrapText="1"/>
    </xf>
    <xf numFmtId="164" fontId="14" fillId="8" borderId="17" xfId="2" applyFont="1" applyFill="1" applyBorder="1" applyAlignment="1">
      <alignment vertical="center" wrapText="1"/>
    </xf>
    <xf numFmtId="164" fontId="11" fillId="10" borderId="14" xfId="2" applyFont="1" applyFill="1" applyBorder="1" applyAlignment="1">
      <alignment vertical="center"/>
    </xf>
    <xf numFmtId="164" fontId="11" fillId="0" borderId="14" xfId="2" applyFont="1" applyBorder="1" applyAlignment="1">
      <alignment vertical="center"/>
    </xf>
    <xf numFmtId="164" fontId="11" fillId="0" borderId="19" xfId="2" applyFont="1" applyBorder="1" applyAlignment="1">
      <alignment vertical="center"/>
    </xf>
    <xf numFmtId="164" fontId="9" fillId="8" borderId="41" xfId="2" applyFont="1" applyFill="1" applyBorder="1" applyAlignment="1">
      <alignment vertical="center"/>
    </xf>
    <xf numFmtId="164" fontId="9" fillId="8" borderId="17" xfId="2" applyFont="1" applyFill="1" applyBorder="1" applyAlignment="1">
      <alignment vertical="center"/>
    </xf>
    <xf numFmtId="164" fontId="14" fillId="8" borderId="11" xfId="2" applyFont="1" applyFill="1" applyBorder="1" applyAlignment="1">
      <alignment vertical="center" wrapText="1"/>
    </xf>
    <xf numFmtId="164" fontId="9" fillId="8" borderId="17" xfId="2" applyFont="1" applyFill="1" applyBorder="1" applyAlignment="1">
      <alignment vertical="center" wrapText="1"/>
    </xf>
    <xf numFmtId="164" fontId="11" fillId="0" borderId="20" xfId="2" applyFont="1" applyBorder="1" applyAlignment="1">
      <alignment vertical="center"/>
    </xf>
    <xf numFmtId="164" fontId="9" fillId="8" borderId="11" xfId="2" applyFont="1" applyFill="1" applyBorder="1" applyAlignment="1">
      <alignment vertical="center"/>
    </xf>
    <xf numFmtId="0" fontId="15" fillId="0" borderId="14" xfId="0" applyFont="1" applyBorder="1" applyAlignment="1">
      <alignment horizontal="right" vertical="center" wrapText="1"/>
    </xf>
    <xf numFmtId="0" fontId="15" fillId="0" borderId="14" xfId="0" applyFont="1" applyBorder="1" applyAlignment="1">
      <alignment horizontal="center" vertical="center"/>
    </xf>
    <xf numFmtId="0" fontId="15" fillId="0" borderId="14" xfId="0" applyFont="1" applyBorder="1" applyAlignment="1">
      <alignment horizontal="left" vertical="center"/>
    </xf>
    <xf numFmtId="0" fontId="15" fillId="0" borderId="14" xfId="0" applyFont="1" applyBorder="1" applyAlignment="1">
      <alignment horizontal="center" vertical="center" wrapText="1"/>
    </xf>
    <xf numFmtId="0" fontId="15" fillId="0" borderId="14" xfId="0" applyFont="1" applyBorder="1" applyAlignment="1">
      <alignment horizontal="left" vertical="center" wrapText="1"/>
    </xf>
    <xf numFmtId="0" fontId="15" fillId="0" borderId="25" xfId="0" applyFont="1" applyBorder="1" applyAlignment="1">
      <alignment horizontal="left" vertical="center" wrapText="1"/>
    </xf>
    <xf numFmtId="0" fontId="15" fillId="0" borderId="63" xfId="0" applyFont="1" applyBorder="1" applyAlignment="1">
      <alignment horizontal="left" vertical="center" wrapText="1"/>
    </xf>
    <xf numFmtId="0" fontId="15" fillId="0" borderId="64" xfId="0" applyFont="1" applyBorder="1" applyAlignment="1">
      <alignment horizontal="left" vertical="center" wrapText="1"/>
    </xf>
    <xf numFmtId="0" fontId="15" fillId="0" borderId="65" xfId="0" applyFont="1" applyBorder="1" applyAlignment="1">
      <alignment horizontal="left" vertical="center" wrapText="1"/>
    </xf>
    <xf numFmtId="0" fontId="15" fillId="0" borderId="63" xfId="0" applyFont="1" applyBorder="1" applyAlignment="1">
      <alignment horizontal="right" vertical="center" wrapText="1"/>
    </xf>
    <xf numFmtId="0" fontId="15" fillId="0" borderId="65" xfId="0" applyFont="1" applyBorder="1" applyAlignment="1">
      <alignment horizontal="right" vertical="center" wrapText="1"/>
    </xf>
    <xf numFmtId="0" fontId="15" fillId="0" borderId="63" xfId="0" applyFont="1" applyBorder="1" applyAlignment="1">
      <alignment horizontal="center" vertical="center" wrapText="1"/>
    </xf>
    <xf numFmtId="0" fontId="15" fillId="0" borderId="65" xfId="0" applyFont="1" applyBorder="1" applyAlignment="1">
      <alignment horizontal="center" vertical="center" wrapText="1"/>
    </xf>
    <xf numFmtId="0" fontId="15" fillId="0" borderId="24" xfId="0" applyFont="1" applyBorder="1" applyAlignment="1">
      <alignment horizontal="center" vertical="center" wrapText="1"/>
    </xf>
    <xf numFmtId="0" fontId="12" fillId="7" borderId="28" xfId="0" applyFont="1" applyFill="1" applyBorder="1" applyAlignment="1">
      <alignment horizontal="center"/>
    </xf>
    <xf numFmtId="0" fontId="12" fillId="7" borderId="11" xfId="0" applyFont="1" applyFill="1" applyBorder="1" applyAlignment="1">
      <alignment horizontal="center"/>
    </xf>
    <xf numFmtId="0" fontId="12" fillId="7" borderId="29" xfId="0" applyFont="1" applyFill="1" applyBorder="1" applyAlignment="1">
      <alignment horizontal="center"/>
    </xf>
    <xf numFmtId="0" fontId="14" fillId="8" borderId="24" xfId="0" applyFont="1" applyFill="1" applyBorder="1" applyAlignment="1">
      <alignment horizontal="center" vertical="center" wrapText="1"/>
    </xf>
    <xf numFmtId="0" fontId="14" fillId="8" borderId="14" xfId="0" applyFont="1" applyFill="1" applyBorder="1" applyAlignment="1">
      <alignment horizontal="center" vertical="center" wrapText="1"/>
    </xf>
    <xf numFmtId="0" fontId="14" fillId="8" borderId="25" xfId="0" applyFont="1" applyFill="1" applyBorder="1" applyAlignment="1">
      <alignment horizontal="center" vertical="center" wrapText="1"/>
    </xf>
    <xf numFmtId="0" fontId="14" fillId="0" borderId="14" xfId="0" applyFont="1" applyBorder="1" applyAlignment="1">
      <alignment horizontal="center" vertical="center" wrapText="1"/>
    </xf>
    <xf numFmtId="0" fontId="14" fillId="0" borderId="24" xfId="0" applyFont="1" applyBorder="1" applyAlignment="1">
      <alignment horizontal="center" vertical="center" wrapText="1"/>
    </xf>
    <xf numFmtId="0" fontId="14" fillId="0" borderId="25" xfId="0" applyFont="1" applyBorder="1" applyAlignment="1">
      <alignment horizontal="center" vertical="center" wrapText="1"/>
    </xf>
    <xf numFmtId="0" fontId="15" fillId="0" borderId="63" xfId="0" applyFont="1" applyBorder="1" applyAlignment="1">
      <alignment vertical="center" wrapText="1"/>
    </xf>
    <xf numFmtId="0" fontId="15" fillId="0" borderId="65" xfId="0" applyFont="1" applyBorder="1" applyAlignment="1">
      <alignment vertical="center" wrapText="1"/>
    </xf>
    <xf numFmtId="0" fontId="14" fillId="8" borderId="26" xfId="0" applyFont="1" applyFill="1" applyBorder="1" applyAlignment="1">
      <alignment horizontal="center" vertical="center" wrapText="1"/>
    </xf>
    <xf numFmtId="0" fontId="14" fillId="8" borderId="17" xfId="0" applyFont="1" applyFill="1" applyBorder="1" applyAlignment="1">
      <alignment horizontal="center" vertical="center" wrapText="1"/>
    </xf>
    <xf numFmtId="0" fontId="15" fillId="0" borderId="64" xfId="0" applyFont="1" applyBorder="1" applyAlignment="1">
      <alignment vertical="center" wrapText="1"/>
    </xf>
    <xf numFmtId="0" fontId="15" fillId="0" borderId="15" xfId="0" applyFont="1" applyBorder="1" applyAlignment="1">
      <alignment horizontal="center" vertical="center"/>
    </xf>
    <xf numFmtId="0" fontId="16" fillId="0" borderId="14" xfId="0" applyFont="1" applyBorder="1" applyAlignment="1">
      <alignment horizontal="center" wrapText="1"/>
    </xf>
    <xf numFmtId="0" fontId="16" fillId="0" borderId="15" xfId="0" applyFont="1" applyBorder="1" applyAlignment="1">
      <alignment horizontal="center" wrapText="1"/>
    </xf>
    <xf numFmtId="0" fontId="15" fillId="0" borderId="14" xfId="0" applyFont="1" applyBorder="1" applyAlignment="1">
      <alignment horizontal="center" wrapText="1"/>
    </xf>
    <xf numFmtId="0" fontId="15" fillId="0" borderId="15" xfId="0" applyFont="1" applyBorder="1" applyAlignment="1">
      <alignment horizontal="center" wrapText="1"/>
    </xf>
    <xf numFmtId="0" fontId="14" fillId="0" borderId="8" xfId="0" applyFont="1" applyBorder="1" applyAlignment="1">
      <alignment horizontal="center"/>
    </xf>
    <xf numFmtId="0" fontId="14" fillId="0" borderId="0" xfId="0" applyFont="1" applyAlignment="1">
      <alignment horizontal="center"/>
    </xf>
    <xf numFmtId="0" fontId="14" fillId="0" borderId="9" xfId="0" applyFont="1" applyBorder="1" applyAlignment="1">
      <alignment horizontal="center"/>
    </xf>
    <xf numFmtId="0" fontId="14" fillId="8" borderId="10" xfId="0" applyFont="1" applyFill="1" applyBorder="1" applyAlignment="1">
      <alignment horizontal="center"/>
    </xf>
    <xf numFmtId="0" fontId="14" fillId="8" borderId="11" xfId="0" applyFont="1" applyFill="1" applyBorder="1" applyAlignment="1">
      <alignment horizontal="center"/>
    </xf>
    <xf numFmtId="0" fontId="14" fillId="8" borderId="12" xfId="0" applyFont="1" applyFill="1" applyBorder="1" applyAlignment="1">
      <alignment horizontal="center"/>
    </xf>
    <xf numFmtId="0" fontId="14" fillId="8" borderId="10" xfId="0" applyFont="1" applyFill="1" applyBorder="1" applyAlignment="1">
      <alignment horizontal="center" vertical="center"/>
    </xf>
    <xf numFmtId="0" fontId="14" fillId="8" borderId="11" xfId="0" applyFont="1" applyFill="1" applyBorder="1" applyAlignment="1">
      <alignment horizontal="center" vertical="center"/>
    </xf>
    <xf numFmtId="0" fontId="14" fillId="8" borderId="12" xfId="0" applyFont="1" applyFill="1" applyBorder="1" applyAlignment="1">
      <alignment horizontal="center" vertical="center"/>
    </xf>
    <xf numFmtId="0" fontId="16" fillId="0" borderId="17" xfId="0" applyFont="1" applyBorder="1" applyAlignment="1">
      <alignment horizontal="center" vertical="center" wrapText="1"/>
    </xf>
    <xf numFmtId="0" fontId="16" fillId="0" borderId="18" xfId="0" applyFont="1" applyBorder="1" applyAlignment="1">
      <alignment horizontal="center" vertical="center" wrapText="1"/>
    </xf>
    <xf numFmtId="0" fontId="15" fillId="0" borderId="17" xfId="0" applyFont="1" applyBorder="1" applyAlignment="1">
      <alignment horizontal="center" wrapText="1"/>
    </xf>
    <xf numFmtId="0" fontId="15" fillId="0" borderId="18" xfId="0" applyFont="1" applyBorder="1" applyAlignment="1">
      <alignment horizontal="center" wrapText="1"/>
    </xf>
    <xf numFmtId="0" fontId="14" fillId="0" borderId="20" xfId="0" applyFont="1" applyBorder="1" applyAlignment="1">
      <alignment horizontal="center" vertical="center" wrapText="1"/>
    </xf>
    <xf numFmtId="0" fontId="15" fillId="0" borderId="20" xfId="0" applyFont="1" applyBorder="1" applyAlignment="1">
      <alignment horizontal="left" vertical="center" wrapText="1"/>
    </xf>
    <xf numFmtId="0" fontId="14" fillId="0" borderId="14" xfId="0" applyFont="1" applyBorder="1" applyAlignment="1">
      <alignment horizontal="left" vertical="center" wrapText="1"/>
    </xf>
    <xf numFmtId="0" fontId="14" fillId="0" borderId="25" xfId="0" applyFont="1" applyBorder="1" applyAlignment="1">
      <alignment horizontal="left" vertical="center" wrapText="1"/>
    </xf>
    <xf numFmtId="0" fontId="14" fillId="0" borderId="20" xfId="0" applyFont="1" applyBorder="1" applyAlignment="1">
      <alignment horizontal="left" vertical="center" wrapText="1"/>
    </xf>
    <xf numFmtId="0" fontId="14" fillId="0" borderId="33" xfId="0" applyFont="1" applyBorder="1" applyAlignment="1">
      <alignment horizontal="left" vertical="center" wrapText="1"/>
    </xf>
    <xf numFmtId="0" fontId="14" fillId="8" borderId="11" xfId="0" applyFont="1" applyFill="1" applyBorder="1" applyAlignment="1">
      <alignment horizontal="center" vertical="center" wrapText="1"/>
    </xf>
    <xf numFmtId="0" fontId="14" fillId="8" borderId="29" xfId="0" applyFont="1" applyFill="1" applyBorder="1" applyAlignment="1">
      <alignment horizontal="center" vertical="center" wrapText="1"/>
    </xf>
    <xf numFmtId="0" fontId="14" fillId="0" borderId="50" xfId="0" applyFont="1" applyBorder="1" applyAlignment="1">
      <alignment horizontal="center" vertical="center" wrapText="1"/>
    </xf>
    <xf numFmtId="0" fontId="12" fillId="6" borderId="21" xfId="0" applyFont="1" applyFill="1" applyBorder="1" applyAlignment="1">
      <alignment horizontal="center" vertical="center"/>
    </xf>
    <xf numFmtId="0" fontId="12" fillId="6" borderId="22" xfId="0" applyFont="1" applyFill="1" applyBorder="1" applyAlignment="1">
      <alignment horizontal="center" vertical="center"/>
    </xf>
    <xf numFmtId="0" fontId="12" fillId="6" borderId="23" xfId="0" applyFont="1" applyFill="1" applyBorder="1" applyAlignment="1">
      <alignment horizontal="center" vertical="center"/>
    </xf>
    <xf numFmtId="0" fontId="15" fillId="0" borderId="26" xfId="0" applyFont="1" applyBorder="1" applyAlignment="1">
      <alignment horizontal="center" vertical="center" wrapText="1"/>
    </xf>
    <xf numFmtId="0" fontId="15" fillId="0" borderId="17" xfId="0" applyFont="1" applyBorder="1" applyAlignment="1">
      <alignment horizontal="center" vertical="center" wrapText="1"/>
    </xf>
    <xf numFmtId="164" fontId="15" fillId="0" borderId="17" xfId="2" applyFont="1" applyBorder="1" applyAlignment="1">
      <alignment horizontal="center" vertical="center"/>
    </xf>
    <xf numFmtId="164" fontId="15" fillId="0" borderId="27" xfId="2" applyFont="1" applyBorder="1" applyAlignment="1">
      <alignment horizontal="center" vertical="center"/>
    </xf>
    <xf numFmtId="0" fontId="14" fillId="8" borderId="24" xfId="0" applyFont="1" applyFill="1" applyBorder="1" applyAlignment="1">
      <alignment horizontal="center" vertical="center"/>
    </xf>
    <xf numFmtId="0" fontId="14" fillId="8" borderId="14" xfId="0" applyFont="1" applyFill="1" applyBorder="1" applyAlignment="1">
      <alignment horizontal="center" vertical="center"/>
    </xf>
    <xf numFmtId="0" fontId="14" fillId="8" borderId="25" xfId="0" applyFont="1" applyFill="1" applyBorder="1" applyAlignment="1">
      <alignment horizontal="center" vertical="center"/>
    </xf>
    <xf numFmtId="0" fontId="15" fillId="0" borderId="17" xfId="0" applyFont="1" applyBorder="1" applyAlignment="1">
      <alignment horizontal="center" vertical="center"/>
    </xf>
    <xf numFmtId="0" fontId="14" fillId="8" borderId="27" xfId="0" applyFont="1" applyFill="1" applyBorder="1" applyAlignment="1">
      <alignment horizontal="center" vertical="center" wrapText="1"/>
    </xf>
    <xf numFmtId="0" fontId="14" fillId="8" borderId="32" xfId="0" applyFont="1" applyFill="1" applyBorder="1" applyAlignment="1">
      <alignment horizontal="center" vertical="center" wrapText="1"/>
    </xf>
    <xf numFmtId="0" fontId="14" fillId="8" borderId="20" xfId="0" applyFont="1" applyFill="1" applyBorder="1" applyAlignment="1">
      <alignment horizontal="center" vertical="center" wrapText="1"/>
    </xf>
    <xf numFmtId="0" fontId="15" fillId="0" borderId="88" xfId="0" applyFont="1" applyBorder="1" applyAlignment="1">
      <alignment horizontal="left" vertical="center"/>
    </xf>
    <xf numFmtId="0" fontId="15" fillId="0" borderId="1" xfId="0" applyFont="1" applyBorder="1" applyAlignment="1">
      <alignment horizontal="left" vertical="center"/>
    </xf>
    <xf numFmtId="0" fontId="15" fillId="0" borderId="7" xfId="0" applyFont="1" applyBorder="1" applyAlignment="1">
      <alignment horizontal="left" vertical="center"/>
    </xf>
    <xf numFmtId="0" fontId="14" fillId="8" borderId="38" xfId="0" applyFont="1" applyFill="1" applyBorder="1" applyAlignment="1">
      <alignment horizontal="center" vertical="center" wrapText="1"/>
    </xf>
    <xf numFmtId="0" fontId="20" fillId="0" borderId="24" xfId="0" applyFont="1" applyBorder="1" applyAlignment="1">
      <alignment horizontal="center" vertical="center" wrapText="1"/>
    </xf>
    <xf numFmtId="0" fontId="20" fillId="0" borderId="14" xfId="0" applyFont="1" applyBorder="1" applyAlignment="1">
      <alignment horizontal="center" vertical="center" wrapText="1"/>
    </xf>
    <xf numFmtId="0" fontId="15" fillId="0" borderId="20" xfId="0" applyFont="1" applyBorder="1" applyAlignment="1">
      <alignment horizontal="left" vertical="center"/>
    </xf>
    <xf numFmtId="0" fontId="15" fillId="0" borderId="33" xfId="0" applyFont="1" applyBorder="1" applyAlignment="1">
      <alignment horizontal="left" vertical="center"/>
    </xf>
    <xf numFmtId="0" fontId="14" fillId="8" borderId="39" xfId="0" applyFont="1" applyFill="1" applyBorder="1" applyAlignment="1">
      <alignment horizontal="center" vertical="center" wrapText="1"/>
    </xf>
    <xf numFmtId="9" fontId="15" fillId="0" borderId="14" xfId="0" applyNumberFormat="1" applyFont="1" applyBorder="1" applyAlignment="1">
      <alignment horizontal="left" vertical="center" wrapText="1"/>
    </xf>
    <xf numFmtId="9" fontId="15" fillId="0" borderId="14" xfId="0" applyNumberFormat="1" applyFont="1" applyBorder="1" applyAlignment="1">
      <alignment horizontal="center" vertical="center" wrapText="1"/>
    </xf>
    <xf numFmtId="0" fontId="14" fillId="8" borderId="37" xfId="0" applyFont="1" applyFill="1" applyBorder="1" applyAlignment="1">
      <alignment horizontal="center" vertical="center" wrapText="1"/>
    </xf>
    <xf numFmtId="0" fontId="15" fillId="0" borderId="24" xfId="0" applyFont="1" applyBorder="1" applyAlignment="1">
      <alignment horizontal="left" vertical="center" wrapText="1"/>
    </xf>
    <xf numFmtId="0" fontId="14" fillId="0" borderId="32" xfId="0" applyFont="1" applyBorder="1" applyAlignment="1">
      <alignment horizontal="left" vertical="center" wrapText="1"/>
    </xf>
    <xf numFmtId="0" fontId="15" fillId="0" borderId="58" xfId="0" applyFont="1" applyBorder="1" applyAlignment="1">
      <alignment horizontal="center" vertical="center" wrapText="1"/>
    </xf>
    <xf numFmtId="0" fontId="14" fillId="0" borderId="3" xfId="0" applyFont="1" applyBorder="1" applyAlignment="1">
      <alignment horizontal="center" vertical="center" wrapText="1"/>
    </xf>
    <xf numFmtId="0" fontId="14" fillId="0" borderId="73" xfId="0" applyFont="1" applyBorder="1" applyAlignment="1">
      <alignment horizontal="center" vertical="center" wrapText="1"/>
    </xf>
    <xf numFmtId="0" fontId="14" fillId="0" borderId="71"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55" xfId="0" applyFont="1" applyBorder="1" applyAlignment="1">
      <alignment horizontal="center" vertical="center" wrapText="1"/>
    </xf>
    <xf numFmtId="0" fontId="14" fillId="8" borderId="30" xfId="0" applyFont="1" applyFill="1" applyBorder="1" applyAlignment="1">
      <alignment horizontal="center" vertical="center"/>
    </xf>
    <xf numFmtId="0" fontId="14" fillId="8" borderId="19" xfId="0" applyFont="1" applyFill="1" applyBorder="1" applyAlignment="1">
      <alignment horizontal="center" vertical="center"/>
    </xf>
    <xf numFmtId="0" fontId="15" fillId="0" borderId="19" xfId="0" applyFont="1" applyBorder="1" applyAlignment="1">
      <alignment horizontal="left" vertical="center"/>
    </xf>
    <xf numFmtId="0" fontId="15" fillId="0" borderId="31" xfId="0" applyFont="1" applyBorder="1" applyAlignment="1">
      <alignment horizontal="left" vertical="center"/>
    </xf>
    <xf numFmtId="0" fontId="16" fillId="0" borderId="43" xfId="0" applyFont="1" applyBorder="1" applyAlignment="1">
      <alignment horizontal="center" vertical="center" wrapText="1"/>
    </xf>
    <xf numFmtId="0" fontId="16" fillId="0" borderId="44" xfId="0" applyFont="1" applyBorder="1" applyAlignment="1">
      <alignment horizontal="center" vertical="center" wrapText="1"/>
    </xf>
    <xf numFmtId="0" fontId="16" fillId="0" borderId="37" xfId="0" applyFont="1" applyBorder="1" applyAlignment="1">
      <alignment horizontal="center" vertical="center" wrapText="1"/>
    </xf>
    <xf numFmtId="0" fontId="16" fillId="0" borderId="38" xfId="0" applyFont="1" applyBorder="1" applyAlignment="1">
      <alignment horizontal="center" vertical="center" wrapText="1"/>
    </xf>
    <xf numFmtId="0" fontId="14" fillId="0" borderId="59" xfId="0" applyFont="1" applyBorder="1" applyAlignment="1">
      <alignment horizontal="center" vertical="center" wrapText="1"/>
    </xf>
    <xf numFmtId="0" fontId="14" fillId="0" borderId="72" xfId="0" applyFont="1" applyBorder="1" applyAlignment="1">
      <alignment horizontal="center" vertical="center" wrapText="1"/>
    </xf>
    <xf numFmtId="0" fontId="15" fillId="0" borderId="44" xfId="0" applyFont="1" applyBorder="1" applyAlignment="1">
      <alignment horizontal="center" vertical="center" wrapText="1"/>
    </xf>
    <xf numFmtId="0" fontId="14" fillId="0" borderId="38" xfId="0" applyFont="1" applyBorder="1" applyAlignment="1">
      <alignment horizontal="center" vertical="center" wrapText="1"/>
    </xf>
    <xf numFmtId="0" fontId="14" fillId="8" borderId="28" xfId="0" applyFont="1" applyFill="1" applyBorder="1" applyAlignment="1">
      <alignment horizontal="center" vertical="center" wrapText="1"/>
    </xf>
    <xf numFmtId="0" fontId="15" fillId="0" borderId="25" xfId="0" applyFont="1" applyBorder="1" applyAlignment="1">
      <alignment horizontal="center" vertical="center" wrapText="1"/>
    </xf>
    <xf numFmtId="0" fontId="14" fillId="8" borderId="40" xfId="0" applyFont="1" applyFill="1" applyBorder="1" applyAlignment="1">
      <alignment horizontal="center" vertical="center" wrapText="1"/>
    </xf>
    <xf numFmtId="0" fontId="14" fillId="8" borderId="41" xfId="0" applyFont="1" applyFill="1" applyBorder="1" applyAlignment="1">
      <alignment horizontal="center" vertical="center" wrapText="1"/>
    </xf>
    <xf numFmtId="0" fontId="14" fillId="8" borderId="42" xfId="0" applyFont="1" applyFill="1" applyBorder="1" applyAlignment="1">
      <alignment horizontal="center" vertical="center" wrapText="1"/>
    </xf>
    <xf numFmtId="0" fontId="14" fillId="0" borderId="17" xfId="0" applyFont="1" applyBorder="1" applyAlignment="1">
      <alignment horizontal="center" vertical="center" wrapText="1"/>
    </xf>
    <xf numFmtId="9" fontId="15" fillId="0" borderId="17" xfId="0" applyNumberFormat="1" applyFont="1" applyBorder="1" applyAlignment="1">
      <alignment horizontal="center" vertical="center" wrapText="1"/>
    </xf>
    <xf numFmtId="0" fontId="15" fillId="0" borderId="27" xfId="0" applyFont="1" applyBorder="1" applyAlignment="1">
      <alignment horizontal="center" vertical="center" wrapText="1"/>
    </xf>
    <xf numFmtId="0" fontId="14" fillId="0" borderId="56" xfId="0" applyFont="1" applyBorder="1" applyAlignment="1">
      <alignment horizontal="right" vertical="center" wrapText="1"/>
    </xf>
    <xf numFmtId="0" fontId="14" fillId="0" borderId="35" xfId="0" applyFont="1" applyBorder="1" applyAlignment="1">
      <alignment horizontal="right" vertical="center" wrapText="1"/>
    </xf>
    <xf numFmtId="0" fontId="14" fillId="0" borderId="57" xfId="0" applyFont="1" applyBorder="1" applyAlignment="1">
      <alignment horizontal="right" vertical="center" wrapText="1"/>
    </xf>
    <xf numFmtId="0" fontId="18" fillId="0" borderId="17" xfId="0" applyFont="1" applyBorder="1" applyAlignment="1">
      <alignment horizontal="left" vertical="center" wrapText="1"/>
    </xf>
    <xf numFmtId="0" fontId="18" fillId="0" borderId="27" xfId="0" applyFont="1" applyBorder="1" applyAlignment="1">
      <alignment horizontal="left" vertical="center" wrapText="1"/>
    </xf>
    <xf numFmtId="0" fontId="16" fillId="0" borderId="14" xfId="0" applyFont="1" applyBorder="1" applyAlignment="1">
      <alignment horizontal="center" vertical="center" wrapText="1"/>
    </xf>
    <xf numFmtId="0" fontId="16" fillId="0" borderId="25" xfId="0" applyFont="1" applyBorder="1" applyAlignment="1">
      <alignment horizontal="center" vertical="center" wrapText="1"/>
    </xf>
    <xf numFmtId="0" fontId="15" fillId="0" borderId="24" xfId="0" applyFont="1" applyBorder="1" applyAlignment="1">
      <alignment horizontal="center" vertical="center"/>
    </xf>
    <xf numFmtId="0" fontId="16" fillId="0" borderId="24" xfId="0" applyFont="1" applyBorder="1" applyAlignment="1">
      <alignment horizontal="center" vertical="center" wrapText="1"/>
    </xf>
    <xf numFmtId="0" fontId="16" fillId="0" borderId="14" xfId="0" applyFont="1" applyBorder="1" applyAlignment="1">
      <alignment horizontal="center" vertical="center"/>
    </xf>
    <xf numFmtId="0" fontId="15" fillId="0" borderId="17" xfId="0" applyFont="1" applyBorder="1" applyAlignment="1">
      <alignment horizontal="left" vertical="center"/>
    </xf>
    <xf numFmtId="0" fontId="15" fillId="0" borderId="27" xfId="0" applyFont="1" applyBorder="1" applyAlignment="1">
      <alignment horizontal="left" vertical="center"/>
    </xf>
    <xf numFmtId="164" fontId="14" fillId="0" borderId="56" xfId="2" applyFont="1" applyBorder="1" applyAlignment="1">
      <alignment horizontal="right" vertical="center" wrapText="1"/>
    </xf>
    <xf numFmtId="164" fontId="14" fillId="0" borderId="57" xfId="2" applyFont="1" applyBorder="1" applyAlignment="1">
      <alignment horizontal="right" vertical="center" wrapText="1"/>
    </xf>
    <xf numFmtId="0" fontId="15" fillId="0" borderId="17" xfId="0" applyFont="1" applyBorder="1" applyAlignment="1">
      <alignment horizontal="left" vertical="center" wrapText="1"/>
    </xf>
    <xf numFmtId="0" fontId="15" fillId="0" borderId="27" xfId="0" applyFont="1" applyBorder="1" applyAlignment="1">
      <alignment horizontal="left" vertical="center" wrapText="1"/>
    </xf>
    <xf numFmtId="0" fontId="14" fillId="0" borderId="17" xfId="0" applyFont="1" applyBorder="1" applyAlignment="1">
      <alignment horizontal="right" vertical="center"/>
    </xf>
    <xf numFmtId="164" fontId="14" fillId="0" borderId="17" xfId="2" applyFont="1" applyBorder="1" applyAlignment="1">
      <alignment horizontal="right" vertical="center" wrapText="1"/>
    </xf>
    <xf numFmtId="164" fontId="15" fillId="0" borderId="17" xfId="2" applyFont="1" applyBorder="1" applyAlignment="1">
      <alignment horizontal="right" vertical="center" wrapText="1"/>
    </xf>
    <xf numFmtId="0" fontId="12" fillId="7" borderId="3" xfId="0" applyFont="1" applyFill="1" applyBorder="1" applyAlignment="1">
      <alignment horizontal="center"/>
    </xf>
    <xf numFmtId="0" fontId="14" fillId="8" borderId="69" xfId="0" applyFont="1" applyFill="1" applyBorder="1" applyAlignment="1">
      <alignment horizontal="center"/>
    </xf>
    <xf numFmtId="0" fontId="14" fillId="8" borderId="1" xfId="0" applyFont="1" applyFill="1" applyBorder="1" applyAlignment="1">
      <alignment horizontal="center"/>
    </xf>
    <xf numFmtId="0" fontId="14" fillId="8" borderId="70" xfId="0" applyFont="1" applyFill="1" applyBorder="1" applyAlignment="1">
      <alignment horizontal="center"/>
    </xf>
    <xf numFmtId="0" fontId="15" fillId="0" borderId="69" xfId="0" applyFont="1" applyBorder="1" applyAlignment="1">
      <alignment horizontal="left"/>
    </xf>
    <xf numFmtId="0" fontId="15" fillId="0" borderId="1" xfId="0" applyFont="1" applyBorder="1" applyAlignment="1">
      <alignment horizontal="left"/>
    </xf>
    <xf numFmtId="0" fontId="15" fillId="0" borderId="70" xfId="0" applyFont="1" applyBorder="1" applyAlignment="1">
      <alignment horizontal="left"/>
    </xf>
    <xf numFmtId="0" fontId="15" fillId="0" borderId="69" xfId="0" applyFont="1" applyBorder="1" applyAlignment="1">
      <alignment horizontal="center"/>
    </xf>
    <xf numFmtId="0" fontId="15" fillId="0" borderId="1" xfId="0" applyFont="1" applyBorder="1" applyAlignment="1">
      <alignment horizontal="center"/>
    </xf>
    <xf numFmtId="0" fontId="15" fillId="0" borderId="70" xfId="0" applyFont="1" applyBorder="1" applyAlignment="1">
      <alignment horizontal="center"/>
    </xf>
    <xf numFmtId="0" fontId="16" fillId="0" borderId="69" xfId="0" applyFont="1" applyBorder="1" applyAlignment="1">
      <alignment horizontal="left" vertical="top" wrapText="1"/>
    </xf>
    <xf numFmtId="0" fontId="16" fillId="0" borderId="1" xfId="0" applyFont="1" applyBorder="1" applyAlignment="1">
      <alignment horizontal="left" vertical="top"/>
    </xf>
    <xf numFmtId="0" fontId="16" fillId="0" borderId="70" xfId="0" applyFont="1" applyBorder="1" applyAlignment="1">
      <alignment horizontal="left" vertical="top"/>
    </xf>
    <xf numFmtId="0" fontId="15" fillId="0" borderId="69" xfId="0" applyFont="1" applyBorder="1" applyAlignment="1">
      <alignment horizontal="left" wrapText="1"/>
    </xf>
    <xf numFmtId="0" fontId="27" fillId="0" borderId="1" xfId="0" applyFont="1" applyBorder="1" applyAlignment="1">
      <alignment horizontal="left" vertical="top" wrapText="1"/>
    </xf>
    <xf numFmtId="0" fontId="27" fillId="0" borderId="70" xfId="0" applyFont="1" applyBorder="1" applyAlignment="1">
      <alignment horizontal="left" vertical="top" wrapText="1"/>
    </xf>
    <xf numFmtId="0" fontId="15" fillId="0" borderId="84" xfId="0" applyFont="1" applyBorder="1" applyAlignment="1">
      <alignment horizontal="center"/>
    </xf>
    <xf numFmtId="0" fontId="15" fillId="0" borderId="85" xfId="0" applyFont="1" applyBorder="1" applyAlignment="1">
      <alignment horizontal="center"/>
    </xf>
    <xf numFmtId="0" fontId="15" fillId="0" borderId="2" xfId="0" applyFont="1" applyBorder="1" applyAlignment="1">
      <alignment horizontal="center"/>
    </xf>
    <xf numFmtId="0" fontId="15" fillId="0" borderId="3" xfId="0" applyFont="1" applyBorder="1" applyAlignment="1">
      <alignment horizontal="center"/>
    </xf>
    <xf numFmtId="0" fontId="15" fillId="0" borderId="4" xfId="0" applyFont="1" applyBorder="1" applyAlignment="1">
      <alignment horizontal="center"/>
    </xf>
    <xf numFmtId="0" fontId="15" fillId="0" borderId="86" xfId="0" applyFont="1" applyBorder="1" applyAlignment="1">
      <alignment horizontal="center"/>
    </xf>
    <xf numFmtId="0" fontId="15" fillId="0" borderId="5" xfId="0" applyFont="1" applyBorder="1" applyAlignment="1">
      <alignment horizontal="center"/>
    </xf>
    <xf numFmtId="0" fontId="15" fillId="0" borderId="87" xfId="0" applyFont="1" applyBorder="1" applyAlignment="1">
      <alignment horizontal="center"/>
    </xf>
    <xf numFmtId="0" fontId="16" fillId="0" borderId="1" xfId="0" applyFont="1" applyBorder="1" applyAlignment="1">
      <alignment horizontal="left" vertical="top" wrapText="1"/>
    </xf>
    <xf numFmtId="0" fontId="16" fillId="0" borderId="70" xfId="0" applyFont="1" applyBorder="1" applyAlignment="1">
      <alignment horizontal="left" vertical="top" wrapText="1"/>
    </xf>
    <xf numFmtId="0" fontId="26" fillId="10" borderId="69" xfId="0" applyFont="1" applyFill="1" applyBorder="1" applyAlignment="1">
      <alignment horizontal="right" wrapText="1"/>
    </xf>
    <xf numFmtId="0" fontId="26" fillId="10" borderId="1" xfId="0" applyFont="1" applyFill="1" applyBorder="1" applyAlignment="1">
      <alignment horizontal="right" wrapText="1"/>
    </xf>
    <xf numFmtId="0" fontId="26" fillId="10" borderId="70" xfId="0" applyFont="1" applyFill="1" applyBorder="1" applyAlignment="1">
      <alignment horizontal="right" wrapText="1"/>
    </xf>
    <xf numFmtId="164" fontId="14" fillId="0" borderId="69" xfId="2" applyFont="1" applyBorder="1" applyAlignment="1">
      <alignment horizontal="center"/>
    </xf>
    <xf numFmtId="164" fontId="14" fillId="0" borderId="1" xfId="2" applyFont="1" applyBorder="1" applyAlignment="1">
      <alignment horizontal="center"/>
    </xf>
    <xf numFmtId="164" fontId="14" fillId="0" borderId="70" xfId="2" applyFont="1" applyBorder="1" applyAlignment="1">
      <alignment horizontal="center"/>
    </xf>
    <xf numFmtId="0" fontId="15" fillId="2" borderId="69" xfId="0" applyFont="1" applyFill="1" applyBorder="1" applyAlignment="1">
      <alignment horizontal="left"/>
    </xf>
    <xf numFmtId="0" fontId="15" fillId="2" borderId="1" xfId="0" applyFont="1" applyFill="1" applyBorder="1" applyAlignment="1">
      <alignment horizontal="left"/>
    </xf>
    <xf numFmtId="0" fontId="15" fillId="2" borderId="70" xfId="0" applyFont="1" applyFill="1" applyBorder="1" applyAlignment="1">
      <alignment horizontal="left"/>
    </xf>
    <xf numFmtId="0" fontId="16" fillId="0" borderId="69" xfId="0" applyFont="1" applyBorder="1" applyAlignment="1">
      <alignment vertical="top" wrapText="1"/>
    </xf>
    <xf numFmtId="0" fontId="16" fillId="0" borderId="1" xfId="0" applyFont="1" applyBorder="1" applyAlignment="1">
      <alignment vertical="top" wrapText="1"/>
    </xf>
    <xf numFmtId="0" fontId="16" fillId="0" borderId="70" xfId="0" applyFont="1" applyBorder="1" applyAlignment="1">
      <alignment vertical="top" wrapText="1"/>
    </xf>
    <xf numFmtId="0" fontId="11" fillId="0" borderId="14" xfId="0" applyFont="1" applyBorder="1" applyAlignment="1">
      <alignment horizontal="left"/>
    </xf>
    <xf numFmtId="0" fontId="11" fillId="0" borderId="25" xfId="0" applyFont="1" applyBorder="1" applyAlignment="1">
      <alignment horizontal="left"/>
    </xf>
    <xf numFmtId="0" fontId="14" fillId="5" borderId="13" xfId="0" applyFont="1" applyFill="1" applyBorder="1" applyAlignment="1">
      <alignment horizontal="left" vertical="center"/>
    </xf>
    <xf numFmtId="0" fontId="14" fillId="5" borderId="14" xfId="0" applyFont="1" applyFill="1" applyBorder="1" applyAlignment="1">
      <alignment horizontal="left" vertical="center"/>
    </xf>
    <xf numFmtId="0" fontId="11" fillId="0" borderId="14" xfId="0" applyFont="1" applyBorder="1" applyAlignment="1">
      <alignment vertical="center"/>
    </xf>
    <xf numFmtId="0" fontId="11" fillId="0" borderId="15" xfId="0" applyFont="1" applyBorder="1" applyAlignment="1">
      <alignment vertical="center"/>
    </xf>
    <xf numFmtId="0" fontId="14" fillId="5" borderId="16" xfId="0" applyFont="1" applyFill="1" applyBorder="1" applyAlignment="1">
      <alignment horizontal="left" vertical="center"/>
    </xf>
    <xf numFmtId="0" fontId="14" fillId="5" borderId="17" xfId="0" applyFont="1" applyFill="1" applyBorder="1" applyAlignment="1">
      <alignment horizontal="left" vertical="center"/>
    </xf>
    <xf numFmtId="0" fontId="12" fillId="7" borderId="10" xfId="0" applyFont="1" applyFill="1" applyBorder="1" applyAlignment="1">
      <alignment horizontal="center"/>
    </xf>
    <xf numFmtId="0" fontId="12" fillId="7" borderId="12" xfId="0" applyFont="1" applyFill="1" applyBorder="1" applyAlignment="1">
      <alignment horizontal="center"/>
    </xf>
    <xf numFmtId="0" fontId="14" fillId="5" borderId="13" xfId="0" applyFont="1" applyFill="1" applyBorder="1" applyAlignment="1">
      <alignment horizontal="center" vertical="center" wrapText="1"/>
    </xf>
    <xf numFmtId="0" fontId="14" fillId="5" borderId="14" xfId="0" applyFont="1" applyFill="1" applyBorder="1" applyAlignment="1">
      <alignment horizontal="center" vertical="center" wrapText="1"/>
    </xf>
    <xf numFmtId="0" fontId="8" fillId="0" borderId="14" xfId="0" applyFont="1" applyBorder="1" applyAlignment="1">
      <alignment horizontal="left" vertical="center" wrapText="1"/>
    </xf>
    <xf numFmtId="0" fontId="8" fillId="0" borderId="15" xfId="0" applyFont="1" applyBorder="1" applyAlignment="1">
      <alignment horizontal="left" vertical="center" wrapText="1"/>
    </xf>
    <xf numFmtId="0" fontId="14" fillId="5" borderId="17" xfId="0" applyFont="1" applyFill="1" applyBorder="1" applyAlignment="1">
      <alignment horizontal="center" vertical="center" wrapText="1"/>
    </xf>
    <xf numFmtId="0" fontId="14" fillId="5" borderId="18" xfId="0" applyFont="1" applyFill="1" applyBorder="1" applyAlignment="1">
      <alignment horizontal="center" vertical="center" wrapText="1"/>
    </xf>
    <xf numFmtId="0" fontId="14" fillId="5" borderId="13" xfId="0" applyFont="1" applyFill="1" applyBorder="1" applyAlignment="1">
      <alignment horizontal="left" vertical="center" wrapText="1"/>
    </xf>
    <xf numFmtId="0" fontId="14" fillId="5" borderId="14" xfId="0" applyFont="1" applyFill="1" applyBorder="1" applyAlignment="1">
      <alignment horizontal="left" vertical="center" wrapText="1"/>
    </xf>
    <xf numFmtId="0" fontId="14" fillId="5" borderId="16" xfId="0" applyFont="1" applyFill="1" applyBorder="1" applyAlignment="1">
      <alignment horizontal="center" vertical="center" wrapText="1"/>
    </xf>
    <xf numFmtId="0" fontId="14" fillId="5" borderId="56" xfId="0" applyFont="1" applyFill="1" applyBorder="1" applyAlignment="1">
      <alignment horizontal="center" vertical="center" wrapText="1"/>
    </xf>
    <xf numFmtId="0" fontId="14" fillId="5" borderId="35" xfId="0" applyFont="1" applyFill="1" applyBorder="1" applyAlignment="1">
      <alignment horizontal="center" vertical="center" wrapText="1"/>
    </xf>
    <xf numFmtId="0" fontId="14" fillId="5" borderId="57" xfId="0" applyFont="1" applyFill="1" applyBorder="1" applyAlignment="1">
      <alignment horizontal="center" vertical="center" wrapText="1"/>
    </xf>
    <xf numFmtId="0" fontId="11" fillId="0" borderId="17" xfId="0" applyFont="1" applyBorder="1" applyAlignment="1">
      <alignment vertical="center" wrapText="1"/>
    </xf>
    <xf numFmtId="0" fontId="11" fillId="0" borderId="18" xfId="0" applyFont="1" applyBorder="1" applyAlignment="1">
      <alignment vertical="center" wrapText="1"/>
    </xf>
    <xf numFmtId="0" fontId="12" fillId="7" borderId="52" xfId="0" applyFont="1" applyFill="1" applyBorder="1" applyAlignment="1">
      <alignment horizontal="center" vertical="center" wrapText="1"/>
    </xf>
    <xf numFmtId="0" fontId="12" fillId="7" borderId="19" xfId="0" applyFont="1" applyFill="1" applyBorder="1" applyAlignment="1">
      <alignment horizontal="center" vertical="center" wrapText="1"/>
    </xf>
    <xf numFmtId="0" fontId="10" fillId="0" borderId="19" xfId="0" applyFont="1" applyBorder="1" applyAlignment="1">
      <alignment horizontal="left" vertical="center" wrapText="1"/>
    </xf>
    <xf numFmtId="0" fontId="10" fillId="0" borderId="53" xfId="0" applyFont="1" applyBorder="1" applyAlignment="1">
      <alignment horizontal="left" vertical="center" wrapText="1"/>
    </xf>
    <xf numFmtId="0" fontId="11" fillId="0" borderId="17" xfId="0" applyFont="1" applyBorder="1" applyAlignment="1">
      <alignment horizontal="left"/>
    </xf>
    <xf numFmtId="0" fontId="11" fillId="0" borderId="18" xfId="0" applyFont="1" applyBorder="1" applyAlignment="1">
      <alignment horizontal="left"/>
    </xf>
    <xf numFmtId="1" fontId="9" fillId="3" borderId="0" xfId="1" applyNumberFormat="1" applyFont="1" applyFill="1" applyBorder="1" applyAlignment="1">
      <alignment horizontal="right"/>
    </xf>
    <xf numFmtId="0" fontId="9" fillId="3" borderId="9" xfId="1" applyNumberFormat="1" applyFont="1" applyFill="1" applyBorder="1" applyAlignment="1">
      <alignment horizontal="right"/>
    </xf>
    <xf numFmtId="0" fontId="9" fillId="0" borderId="8" xfId="0" applyFont="1" applyBorder="1" applyAlignment="1">
      <alignment horizontal="right" vertical="center"/>
    </xf>
    <xf numFmtId="0" fontId="9" fillId="0" borderId="0" xfId="0" applyFont="1" applyAlignment="1">
      <alignment horizontal="right" vertical="center"/>
    </xf>
    <xf numFmtId="0" fontId="26" fillId="3" borderId="0" xfId="1" applyNumberFormat="1" applyFont="1" applyFill="1" applyBorder="1" applyAlignment="1">
      <alignment horizontal="right"/>
    </xf>
    <xf numFmtId="0" fontId="26" fillId="3" borderId="9" xfId="1" applyNumberFormat="1" applyFont="1" applyFill="1" applyBorder="1" applyAlignment="1">
      <alignment horizontal="right"/>
    </xf>
    <xf numFmtId="0" fontId="4" fillId="0" borderId="8" xfId="0" applyFont="1" applyBorder="1" applyAlignment="1">
      <alignment horizontal="center"/>
    </xf>
    <xf numFmtId="0" fontId="4" fillId="0" borderId="0" xfId="0" applyFont="1" applyAlignment="1">
      <alignment horizontal="center"/>
    </xf>
    <xf numFmtId="0" fontId="4" fillId="0" borderId="9" xfId="0" applyFont="1" applyBorder="1" applyAlignment="1">
      <alignment horizontal="center"/>
    </xf>
    <xf numFmtId="0" fontId="9" fillId="5" borderId="24" xfId="0" applyFont="1" applyFill="1" applyBorder="1" applyAlignment="1">
      <alignment horizontal="left" vertical="center"/>
    </xf>
    <xf numFmtId="0" fontId="9" fillId="5" borderId="14" xfId="0" applyFont="1" applyFill="1" applyBorder="1" applyAlignment="1">
      <alignment horizontal="left" vertical="center"/>
    </xf>
    <xf numFmtId="0" fontId="11" fillId="0" borderId="14" xfId="0" applyFont="1" applyBorder="1" applyAlignment="1">
      <alignment horizontal="left" vertical="center" wrapText="1"/>
    </xf>
    <xf numFmtId="0" fontId="11" fillId="0" borderId="25" xfId="0" applyFont="1" applyBorder="1" applyAlignment="1">
      <alignment horizontal="left" vertical="center" wrapText="1"/>
    </xf>
    <xf numFmtId="0" fontId="9" fillId="5" borderId="26" xfId="0" applyFont="1" applyFill="1" applyBorder="1" applyAlignment="1">
      <alignment horizontal="left" vertical="center"/>
    </xf>
    <xf numFmtId="0" fontId="9" fillId="5" borderId="17" xfId="0" applyFont="1" applyFill="1" applyBorder="1" applyAlignment="1">
      <alignment horizontal="left" vertical="center"/>
    </xf>
    <xf numFmtId="0" fontId="11" fillId="0" borderId="27" xfId="0" applyFont="1" applyBorder="1" applyAlignment="1">
      <alignment horizontal="left"/>
    </xf>
    <xf numFmtId="0" fontId="9" fillId="0" borderId="8" xfId="0" applyFont="1" applyBorder="1" applyAlignment="1">
      <alignment horizontal="center"/>
    </xf>
    <xf numFmtId="0" fontId="9" fillId="0" borderId="0" xfId="0" applyFont="1" applyAlignment="1">
      <alignment horizontal="center"/>
    </xf>
    <xf numFmtId="0" fontId="9" fillId="0" borderId="9" xfId="0" applyFont="1" applyBorder="1" applyAlignment="1">
      <alignment horizontal="center"/>
    </xf>
    <xf numFmtId="0" fontId="9" fillId="5" borderId="11" xfId="0" applyFont="1" applyFill="1" applyBorder="1" applyAlignment="1">
      <alignment horizontal="center"/>
    </xf>
    <xf numFmtId="0" fontId="9" fillId="0" borderId="0" xfId="0" applyFont="1" applyAlignment="1">
      <alignment horizontal="right"/>
    </xf>
    <xf numFmtId="0" fontId="9" fillId="0" borderId="28" xfId="0" applyFont="1" applyBorder="1" applyAlignment="1">
      <alignment horizontal="center"/>
    </xf>
    <xf numFmtId="0" fontId="9" fillId="0" borderId="11" xfId="0" applyFont="1" applyBorder="1" applyAlignment="1">
      <alignment horizontal="center"/>
    </xf>
    <xf numFmtId="0" fontId="9" fillId="0" borderId="29" xfId="0" applyFont="1" applyBorder="1" applyAlignment="1">
      <alignment horizontal="center"/>
    </xf>
    <xf numFmtId="0" fontId="9" fillId="5" borderId="14" xfId="0" applyFont="1" applyFill="1" applyBorder="1" applyAlignment="1">
      <alignment horizontal="center"/>
    </xf>
    <xf numFmtId="0" fontId="10" fillId="0" borderId="10"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13" xfId="0" applyFont="1" applyBorder="1" applyAlignment="1">
      <alignment horizontal="center" vertical="center" wrapText="1"/>
    </xf>
    <xf numFmtId="0" fontId="10" fillId="0" borderId="14" xfId="0" applyFont="1" applyBorder="1" applyAlignment="1">
      <alignment horizontal="center" vertical="center" wrapText="1"/>
    </xf>
    <xf numFmtId="0" fontId="11" fillId="0" borderId="11" xfId="0" applyFont="1" applyBorder="1" applyAlignment="1">
      <alignment horizontal="center" vertical="center" wrapText="1"/>
    </xf>
    <xf numFmtId="0" fontId="11" fillId="0" borderId="14"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5" xfId="0" applyFont="1" applyBorder="1" applyAlignment="1">
      <alignment horizontal="center" vertical="center" wrapText="1"/>
    </xf>
    <xf numFmtId="0" fontId="12" fillId="7" borderId="28" xfId="0" applyFont="1" applyFill="1" applyBorder="1" applyAlignment="1">
      <alignment horizontal="center" vertical="center"/>
    </xf>
    <xf numFmtId="0" fontId="12" fillId="7" borderId="11" xfId="0" applyFont="1" applyFill="1" applyBorder="1" applyAlignment="1">
      <alignment horizontal="center" vertical="center"/>
    </xf>
    <xf numFmtId="0" fontId="12" fillId="7" borderId="29" xfId="0" applyFont="1" applyFill="1" applyBorder="1" applyAlignment="1">
      <alignment horizontal="center" vertical="center"/>
    </xf>
    <xf numFmtId="0" fontId="8" fillId="2" borderId="13" xfId="0" applyFont="1" applyFill="1" applyBorder="1" applyAlignment="1">
      <alignment horizontal="center" vertical="center"/>
    </xf>
    <xf numFmtId="0" fontId="8" fillId="2" borderId="14" xfId="0" applyFont="1" applyFill="1" applyBorder="1" applyAlignment="1">
      <alignment horizontal="center" vertical="center"/>
    </xf>
    <xf numFmtId="0" fontId="11" fillId="0" borderId="58"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59" xfId="0" applyFont="1" applyBorder="1" applyAlignment="1">
      <alignment horizontal="center" vertical="center" wrapText="1"/>
    </xf>
    <xf numFmtId="0" fontId="11" fillId="0" borderId="60" xfId="0" applyFont="1" applyBorder="1" applyAlignment="1">
      <alignment horizontal="center" vertical="center" wrapText="1"/>
    </xf>
    <xf numFmtId="0" fontId="11" fillId="0" borderId="61" xfId="0" applyFont="1" applyBorder="1" applyAlignment="1">
      <alignment horizontal="center" vertical="center" wrapText="1"/>
    </xf>
    <xf numFmtId="0" fontId="11" fillId="0" borderId="62" xfId="0" applyFont="1" applyBorder="1" applyAlignment="1">
      <alignment horizontal="center" vertical="center" wrapText="1"/>
    </xf>
    <xf numFmtId="0" fontId="14" fillId="8" borderId="24" xfId="0" applyFont="1" applyFill="1" applyBorder="1" applyAlignment="1">
      <alignment horizontal="center"/>
    </xf>
    <xf numFmtId="0" fontId="14" fillId="8" borderId="14" xfId="0" applyFont="1" applyFill="1" applyBorder="1" applyAlignment="1">
      <alignment horizontal="center"/>
    </xf>
    <xf numFmtId="0" fontId="14" fillId="8" borderId="25" xfId="0" applyFont="1" applyFill="1" applyBorder="1" applyAlignment="1">
      <alignment horizontal="center"/>
    </xf>
    <xf numFmtId="0" fontId="9" fillId="0" borderId="0" xfId="0" applyFont="1" applyAlignment="1">
      <alignment horizontal="center" vertical="center" wrapText="1"/>
    </xf>
    <xf numFmtId="0" fontId="9" fillId="0" borderId="0" xfId="0" applyFont="1" applyAlignment="1">
      <alignment horizontal="center" vertical="center"/>
    </xf>
    <xf numFmtId="0" fontId="12" fillId="7" borderId="10" xfId="0" applyFont="1" applyFill="1" applyBorder="1" applyAlignment="1">
      <alignment horizontal="center" vertical="center"/>
    </xf>
    <xf numFmtId="0" fontId="12" fillId="7" borderId="12" xfId="0" applyFont="1" applyFill="1" applyBorder="1" applyAlignment="1">
      <alignment horizontal="center" vertical="center"/>
    </xf>
    <xf numFmtId="0" fontId="15" fillId="0" borderId="14" xfId="0" applyFont="1" applyBorder="1" applyAlignment="1">
      <alignment horizontal="left" wrapText="1"/>
    </xf>
    <xf numFmtId="0" fontId="15" fillId="0" borderId="15" xfId="0" applyFont="1" applyBorder="1" applyAlignment="1">
      <alignment horizontal="left" wrapText="1"/>
    </xf>
    <xf numFmtId="0" fontId="15" fillId="0" borderId="18" xfId="0" applyFont="1" applyBorder="1" applyAlignment="1">
      <alignment horizontal="left" vertical="center" wrapText="1"/>
    </xf>
    <xf numFmtId="0" fontId="15" fillId="0" borderId="15" xfId="0" applyFont="1" applyBorder="1" applyAlignment="1">
      <alignment horizontal="left" vertical="center"/>
    </xf>
    <xf numFmtId="0" fontId="11" fillId="0" borderId="26" xfId="0" applyFont="1" applyBorder="1" applyAlignment="1">
      <alignment horizontal="center" vertical="center" wrapText="1"/>
    </xf>
    <xf numFmtId="0" fontId="11" fillId="0" borderId="17" xfId="0" applyFont="1" applyBorder="1" applyAlignment="1">
      <alignment horizontal="center" vertical="center" wrapText="1"/>
    </xf>
    <xf numFmtId="0" fontId="14" fillId="4" borderId="24" xfId="0" applyFont="1" applyFill="1" applyBorder="1" applyAlignment="1">
      <alignment horizontal="center" vertical="center"/>
    </xf>
    <xf numFmtId="0" fontId="14" fillId="4" borderId="14" xfId="0" applyFont="1" applyFill="1" applyBorder="1" applyAlignment="1">
      <alignment horizontal="center" vertical="center"/>
    </xf>
    <xf numFmtId="0" fontId="14" fillId="4" borderId="14" xfId="0" applyFont="1" applyFill="1" applyBorder="1" applyAlignment="1">
      <alignment horizontal="center" vertical="center" wrapText="1"/>
    </xf>
    <xf numFmtId="0" fontId="10" fillId="0" borderId="17" xfId="0" applyFont="1" applyBorder="1" applyAlignment="1">
      <alignment horizontal="center" vertical="center" wrapText="1"/>
    </xf>
    <xf numFmtId="0" fontId="12" fillId="7" borderId="46" xfId="0" applyFont="1" applyFill="1" applyBorder="1" applyAlignment="1">
      <alignment horizontal="center"/>
    </xf>
    <xf numFmtId="0" fontId="12" fillId="7" borderId="47" xfId="0" applyFont="1" applyFill="1" applyBorder="1" applyAlignment="1">
      <alignment horizontal="center"/>
    </xf>
    <xf numFmtId="0" fontId="12" fillId="7" borderId="48" xfId="0" applyFont="1" applyFill="1" applyBorder="1" applyAlignment="1">
      <alignment horizontal="center"/>
    </xf>
    <xf numFmtId="0" fontId="14" fillId="4" borderId="25" xfId="0" applyFont="1" applyFill="1" applyBorder="1" applyAlignment="1">
      <alignment horizontal="center" vertical="center" wrapText="1"/>
    </xf>
    <xf numFmtId="164" fontId="11" fillId="0" borderId="17" xfId="2" applyFont="1" applyBorder="1" applyAlignment="1">
      <alignment horizontal="center" vertical="center" wrapText="1"/>
    </xf>
    <xf numFmtId="164" fontId="11" fillId="0" borderId="27" xfId="2" applyFont="1" applyBorder="1" applyAlignment="1">
      <alignment horizontal="center" vertical="center" wrapText="1"/>
    </xf>
    <xf numFmtId="0" fontId="8" fillId="2" borderId="14" xfId="0" applyFont="1" applyFill="1" applyBorder="1" applyAlignment="1">
      <alignment horizontal="center" vertical="center" wrapText="1"/>
    </xf>
    <xf numFmtId="0" fontId="4" fillId="0" borderId="14" xfId="0" applyFont="1" applyBorder="1" applyAlignment="1">
      <alignment horizontal="center" vertical="center"/>
    </xf>
    <xf numFmtId="0" fontId="4" fillId="0" borderId="15" xfId="0" applyFont="1" applyBorder="1" applyAlignment="1">
      <alignment horizontal="center" vertical="center"/>
    </xf>
    <xf numFmtId="0" fontId="14" fillId="5" borderId="15" xfId="0" applyFont="1" applyFill="1" applyBorder="1" applyAlignment="1">
      <alignment horizontal="center" vertical="center" wrapText="1"/>
    </xf>
    <xf numFmtId="9" fontId="17" fillId="0" borderId="14" xfId="1" applyFont="1" applyFill="1" applyBorder="1" applyAlignment="1">
      <alignment horizontal="center" vertical="center" wrapText="1"/>
    </xf>
    <xf numFmtId="9" fontId="17" fillId="0" borderId="25" xfId="1" applyFont="1" applyFill="1" applyBorder="1" applyAlignment="1">
      <alignment horizontal="center" vertical="center" wrapText="1"/>
    </xf>
    <xf numFmtId="0" fontId="21" fillId="5" borderId="14" xfId="0" applyFont="1" applyFill="1" applyBorder="1" applyAlignment="1">
      <alignment horizontal="center" vertical="center" wrapText="1"/>
    </xf>
    <xf numFmtId="0" fontId="21" fillId="5" borderId="17" xfId="0" applyFont="1" applyFill="1" applyBorder="1" applyAlignment="1">
      <alignment horizontal="center" vertical="center" wrapText="1"/>
    </xf>
    <xf numFmtId="0" fontId="21" fillId="4" borderId="17" xfId="0" applyFont="1" applyFill="1" applyBorder="1" applyAlignment="1">
      <alignment horizontal="center" vertical="center"/>
    </xf>
    <xf numFmtId="0" fontId="16" fillId="0" borderId="17" xfId="0" applyFont="1" applyBorder="1" applyAlignment="1">
      <alignment horizontal="center" vertical="center"/>
    </xf>
    <xf numFmtId="0" fontId="16" fillId="0" borderId="27" xfId="0" applyFont="1" applyBorder="1" applyAlignment="1">
      <alignment horizontal="center" vertical="center"/>
    </xf>
    <xf numFmtId="0" fontId="21" fillId="5" borderId="24" xfId="0" applyFont="1" applyFill="1" applyBorder="1" applyAlignment="1">
      <alignment horizontal="center" vertical="center" wrapText="1"/>
    </xf>
    <xf numFmtId="9" fontId="17" fillId="0" borderId="26" xfId="1" applyFont="1" applyFill="1" applyBorder="1" applyAlignment="1">
      <alignment horizontal="center" vertical="center" wrapText="1"/>
    </xf>
    <xf numFmtId="9" fontId="17" fillId="0" borderId="17" xfId="1" applyFont="1" applyFill="1" applyBorder="1" applyAlignment="1">
      <alignment horizontal="center" vertical="center" wrapText="1"/>
    </xf>
    <xf numFmtId="0" fontId="21" fillId="4" borderId="14" xfId="0" applyFont="1" applyFill="1" applyBorder="1" applyAlignment="1">
      <alignment horizontal="center" vertical="center" wrapText="1"/>
    </xf>
    <xf numFmtId="17" fontId="16" fillId="0" borderId="17" xfId="0" applyNumberFormat="1" applyFont="1" applyBorder="1" applyAlignment="1">
      <alignment horizontal="center" vertical="center"/>
    </xf>
    <xf numFmtId="0" fontId="11" fillId="0" borderId="8" xfId="0" applyFont="1" applyBorder="1" applyAlignment="1">
      <alignment horizontal="center"/>
    </xf>
    <xf numFmtId="0" fontId="11" fillId="0" borderId="0" xfId="0" applyFont="1" applyAlignment="1">
      <alignment horizontal="center"/>
    </xf>
    <xf numFmtId="0" fontId="11" fillId="0" borderId="9" xfId="0" applyFont="1" applyBorder="1" applyAlignment="1">
      <alignment horizontal="center"/>
    </xf>
    <xf numFmtId="0" fontId="14" fillId="5" borderId="24" xfId="0" applyFont="1" applyFill="1" applyBorder="1" applyAlignment="1">
      <alignment horizontal="left" vertical="center"/>
    </xf>
    <xf numFmtId="0" fontId="14" fillId="3" borderId="0" xfId="1" applyNumberFormat="1" applyFont="1" applyFill="1" applyBorder="1" applyAlignment="1">
      <alignment horizontal="right"/>
    </xf>
    <xf numFmtId="0" fontId="14" fillId="3" borderId="9" xfId="1" applyNumberFormat="1" applyFont="1" applyFill="1" applyBorder="1" applyAlignment="1">
      <alignment horizontal="right"/>
    </xf>
    <xf numFmtId="0" fontId="14" fillId="0" borderId="8" xfId="0" applyFont="1" applyBorder="1" applyAlignment="1">
      <alignment horizontal="right" vertical="center"/>
    </xf>
    <xf numFmtId="0" fontId="14" fillId="0" borderId="0" xfId="0" applyFont="1" applyAlignment="1">
      <alignment horizontal="right" vertical="center"/>
    </xf>
    <xf numFmtId="43" fontId="14" fillId="3" borderId="0" xfId="3" applyFont="1" applyFill="1" applyBorder="1" applyAlignment="1">
      <alignment horizontal="right"/>
    </xf>
    <xf numFmtId="43" fontId="14" fillId="3" borderId="9" xfId="3" applyFont="1" applyFill="1" applyBorder="1" applyAlignment="1">
      <alignment horizontal="right"/>
    </xf>
    <xf numFmtId="0" fontId="11" fillId="0" borderId="17" xfId="0" applyFont="1" applyBorder="1" applyAlignment="1">
      <alignment horizontal="center" vertical="center"/>
    </xf>
    <xf numFmtId="0" fontId="14" fillId="5" borderId="26" xfId="0" applyFont="1" applyFill="1" applyBorder="1" applyAlignment="1">
      <alignment horizontal="left" vertical="center"/>
    </xf>
    <xf numFmtId="0" fontId="14" fillId="5" borderId="11" xfId="0" applyFont="1" applyFill="1" applyBorder="1" applyAlignment="1">
      <alignment horizontal="center"/>
    </xf>
    <xf numFmtId="0" fontId="14" fillId="0" borderId="0" xfId="0" applyFont="1" applyAlignment="1">
      <alignment horizontal="right"/>
    </xf>
    <xf numFmtId="0" fontId="14" fillId="0" borderId="28" xfId="0" applyFont="1" applyBorder="1" applyAlignment="1">
      <alignment horizontal="center"/>
    </xf>
    <xf numFmtId="0" fontId="14" fillId="0" borderId="11" xfId="0" applyFont="1" applyBorder="1" applyAlignment="1">
      <alignment horizontal="center"/>
    </xf>
    <xf numFmtId="0" fontId="14" fillId="0" borderId="29" xfId="0" applyFont="1" applyBorder="1" applyAlignment="1">
      <alignment horizontal="center"/>
    </xf>
    <xf numFmtId="0" fontId="14" fillId="5" borderId="14" xfId="0" applyFont="1" applyFill="1" applyBorder="1" applyAlignment="1">
      <alignment horizontal="center"/>
    </xf>
    <xf numFmtId="9" fontId="20" fillId="0" borderId="26" xfId="1" applyFont="1" applyFill="1" applyBorder="1" applyAlignment="1">
      <alignment horizontal="center" vertical="center" wrapText="1"/>
    </xf>
    <xf numFmtId="9" fontId="20" fillId="0" borderId="17" xfId="1" applyFont="1" applyFill="1" applyBorder="1" applyAlignment="1">
      <alignment horizontal="center" vertical="center" wrapText="1"/>
    </xf>
    <xf numFmtId="17" fontId="15" fillId="0" borderId="17" xfId="0" applyNumberFormat="1" applyFont="1" applyBorder="1" applyAlignment="1">
      <alignment horizontal="center" vertical="center"/>
    </xf>
    <xf numFmtId="0" fontId="14" fillId="4" borderId="17" xfId="0" applyFont="1" applyFill="1" applyBorder="1" applyAlignment="1">
      <alignment horizontal="center" vertical="center"/>
    </xf>
    <xf numFmtId="0" fontId="15" fillId="0" borderId="27" xfId="0" applyFont="1" applyBorder="1" applyAlignment="1">
      <alignment horizontal="center" vertical="center"/>
    </xf>
    <xf numFmtId="0" fontId="11" fillId="0" borderId="14" xfId="0" applyFont="1" applyBorder="1" applyAlignment="1">
      <alignment horizontal="center" vertical="center"/>
    </xf>
    <xf numFmtId="0" fontId="11" fillId="0" borderId="25" xfId="0" applyFont="1" applyBorder="1" applyAlignment="1">
      <alignment horizontal="center" vertical="center"/>
    </xf>
    <xf numFmtId="0" fontId="11" fillId="0" borderId="27" xfId="0" applyFont="1" applyBorder="1" applyAlignment="1">
      <alignment horizontal="center" vertical="center" wrapText="1"/>
    </xf>
    <xf numFmtId="0" fontId="14" fillId="5" borderId="24" xfId="0" applyFont="1" applyFill="1" applyBorder="1" applyAlignment="1">
      <alignment horizontal="center" vertical="center" wrapText="1"/>
    </xf>
    <xf numFmtId="0" fontId="11" fillId="0" borderId="29" xfId="0" applyFont="1" applyBorder="1" applyAlignment="1">
      <alignment horizontal="center" vertical="center" wrapText="1"/>
    </xf>
    <xf numFmtId="0" fontId="11" fillId="0" borderId="25" xfId="0" applyFont="1" applyBorder="1" applyAlignment="1">
      <alignment horizontal="center" vertical="center" wrapText="1"/>
    </xf>
    <xf numFmtId="0" fontId="14" fillId="5" borderId="26" xfId="0" applyFont="1" applyFill="1" applyBorder="1" applyAlignment="1">
      <alignment horizontal="center" vertical="center" wrapText="1"/>
    </xf>
    <xf numFmtId="0" fontId="11" fillId="0" borderId="17" xfId="0" applyFont="1" applyBorder="1" applyAlignment="1">
      <alignment horizontal="left" vertical="center"/>
    </xf>
    <xf numFmtId="0" fontId="11" fillId="0" borderId="27" xfId="0" applyFont="1" applyBorder="1" applyAlignment="1">
      <alignment horizontal="left" vertical="center"/>
    </xf>
    <xf numFmtId="0" fontId="14" fillId="5" borderId="25" xfId="0" applyFont="1" applyFill="1" applyBorder="1" applyAlignment="1">
      <alignment horizontal="center" vertical="center" wrapText="1"/>
    </xf>
    <xf numFmtId="0" fontId="11" fillId="0" borderId="28" xfId="0" applyFont="1" applyBorder="1" applyAlignment="1">
      <alignment horizontal="center" vertical="center" wrapText="1"/>
    </xf>
    <xf numFmtId="0" fontId="11" fillId="0" borderId="24" xfId="0" applyFont="1" applyBorder="1" applyAlignment="1">
      <alignment horizontal="center" vertical="center" wrapText="1"/>
    </xf>
    <xf numFmtId="0" fontId="14" fillId="5" borderId="24" xfId="0" applyFont="1" applyFill="1" applyBorder="1" applyAlignment="1">
      <alignment horizontal="left" vertical="center" wrapText="1"/>
    </xf>
    <xf numFmtId="0" fontId="14" fillId="5" borderId="27" xfId="0" applyFont="1" applyFill="1" applyBorder="1" applyAlignment="1">
      <alignment horizontal="center" vertical="center" wrapText="1"/>
    </xf>
    <xf numFmtId="0" fontId="10" fillId="0" borderId="18" xfId="0" applyFont="1" applyBorder="1" applyAlignment="1">
      <alignment horizontal="center" vertical="center" wrapText="1"/>
    </xf>
    <xf numFmtId="0" fontId="10" fillId="0" borderId="17" xfId="0" applyFont="1" applyBorder="1" applyAlignment="1">
      <alignment horizontal="center" wrapText="1"/>
    </xf>
    <xf numFmtId="0" fontId="10" fillId="0" borderId="18" xfId="0" applyFont="1" applyBorder="1" applyAlignment="1">
      <alignment horizontal="center" wrapText="1"/>
    </xf>
    <xf numFmtId="0" fontId="12" fillId="7" borderId="30" xfId="0" applyFont="1" applyFill="1" applyBorder="1" applyAlignment="1">
      <alignment horizontal="left" vertical="center" wrapText="1"/>
    </xf>
    <xf numFmtId="0" fontId="12" fillId="7" borderId="19" xfId="0" applyFont="1" applyFill="1" applyBorder="1" applyAlignment="1">
      <alignment horizontal="left" vertical="center" wrapText="1"/>
    </xf>
    <xf numFmtId="0" fontId="10" fillId="0" borderId="19" xfId="0" applyFont="1" applyBorder="1" applyAlignment="1">
      <alignment horizontal="center" vertical="center" wrapText="1"/>
    </xf>
    <xf numFmtId="0" fontId="10" fillId="0" borderId="31" xfId="0" applyFont="1" applyBorder="1" applyAlignment="1">
      <alignment horizontal="center" vertical="center" wrapText="1"/>
    </xf>
    <xf numFmtId="0" fontId="11" fillId="0" borderId="15" xfId="0" applyFont="1" applyBorder="1" applyAlignment="1">
      <alignment horizontal="center" vertical="center"/>
    </xf>
    <xf numFmtId="0" fontId="10" fillId="0" borderId="14" xfId="0" applyFont="1" applyBorder="1" applyAlignment="1">
      <alignment horizontal="center" wrapText="1"/>
    </xf>
    <xf numFmtId="0" fontId="10" fillId="0" borderId="15" xfId="0" applyFont="1" applyBorder="1" applyAlignment="1">
      <alignment horizontal="center" wrapText="1"/>
    </xf>
    <xf numFmtId="164" fontId="11" fillId="0" borderId="17" xfId="2" applyFont="1" applyBorder="1" applyAlignment="1">
      <alignment horizontal="center" vertical="center"/>
    </xf>
    <xf numFmtId="164" fontId="11" fillId="0" borderId="27" xfId="2" applyFont="1" applyBorder="1" applyAlignment="1">
      <alignment horizontal="center" vertical="center"/>
    </xf>
    <xf numFmtId="0" fontId="13" fillId="0" borderId="8" xfId="0" applyFont="1" applyBorder="1" applyAlignment="1">
      <alignment horizontal="center"/>
    </xf>
    <xf numFmtId="0" fontId="13" fillId="0" borderId="0" xfId="0" applyFont="1" applyAlignment="1">
      <alignment horizontal="center"/>
    </xf>
    <xf numFmtId="0" fontId="13" fillId="0" borderId="9" xfId="0" applyFont="1" applyBorder="1" applyAlignment="1">
      <alignment horizontal="center"/>
    </xf>
    <xf numFmtId="0" fontId="24" fillId="4" borderId="24" xfId="0" applyFont="1" applyFill="1" applyBorder="1" applyAlignment="1">
      <alignment horizontal="center" vertical="center"/>
    </xf>
    <xf numFmtId="0" fontId="24" fillId="4" borderId="14" xfId="0" applyFont="1" applyFill="1" applyBorder="1" applyAlignment="1">
      <alignment horizontal="center" vertical="center"/>
    </xf>
    <xf numFmtId="0" fontId="24" fillId="4" borderId="14" xfId="0" applyFont="1" applyFill="1" applyBorder="1" applyAlignment="1">
      <alignment horizontal="center" vertical="center" wrapText="1"/>
    </xf>
    <xf numFmtId="0" fontId="24" fillId="4" borderId="25" xfId="0" applyFont="1" applyFill="1" applyBorder="1" applyAlignment="1">
      <alignment horizontal="center" vertical="center" wrapText="1"/>
    </xf>
    <xf numFmtId="0" fontId="9" fillId="8" borderId="24" xfId="0" applyFont="1" applyFill="1" applyBorder="1" applyAlignment="1">
      <alignment horizontal="center"/>
    </xf>
    <xf numFmtId="0" fontId="9" fillId="8" borderId="14" xfId="0" applyFont="1" applyFill="1" applyBorder="1" applyAlignment="1">
      <alignment horizontal="center"/>
    </xf>
    <xf numFmtId="0" fontId="9" fillId="8" borderId="25" xfId="0" applyFont="1" applyFill="1" applyBorder="1" applyAlignment="1">
      <alignment horizontal="center"/>
    </xf>
    <xf numFmtId="164" fontId="9" fillId="3" borderId="0" xfId="1" applyNumberFormat="1" applyFont="1" applyFill="1" applyBorder="1" applyAlignment="1">
      <alignment horizontal="right"/>
    </xf>
    <xf numFmtId="164" fontId="11" fillId="0" borderId="14" xfId="2" applyFont="1" applyBorder="1" applyAlignment="1">
      <alignment horizontal="center" vertical="center"/>
    </xf>
    <xf numFmtId="0" fontId="9" fillId="3" borderId="0" xfId="1" applyNumberFormat="1" applyFont="1" applyFill="1" applyBorder="1" applyAlignment="1">
      <alignment horizontal="right"/>
    </xf>
    <xf numFmtId="164" fontId="2" fillId="3" borderId="0" xfId="2" applyFont="1" applyFill="1"/>
    <xf numFmtId="0" fontId="12" fillId="7" borderId="50" xfId="0" applyFont="1" applyFill="1" applyBorder="1" applyAlignment="1">
      <alignment horizontal="center"/>
    </xf>
    <xf numFmtId="9" fontId="12" fillId="7" borderId="50" xfId="1" applyFont="1" applyFill="1" applyBorder="1" applyAlignment="1">
      <alignment horizontal="right"/>
    </xf>
    <xf numFmtId="9" fontId="12" fillId="7" borderId="51" xfId="1" applyFont="1" applyFill="1" applyBorder="1" applyAlignment="1">
      <alignment horizontal="right"/>
    </xf>
    <xf numFmtId="0" fontId="11" fillId="0" borderId="0" xfId="0" applyFont="1"/>
    <xf numFmtId="9" fontId="15" fillId="0" borderId="20" xfId="1" applyFont="1" applyFill="1" applyBorder="1" applyAlignment="1">
      <alignment horizontal="center" vertical="center"/>
    </xf>
    <xf numFmtId="9" fontId="15" fillId="0" borderId="41" xfId="1" applyFont="1" applyFill="1" applyBorder="1" applyAlignment="1">
      <alignment horizontal="center" vertical="center"/>
    </xf>
    <xf numFmtId="0" fontId="15" fillId="0" borderId="41" xfId="0" applyFont="1" applyBorder="1" applyAlignment="1">
      <alignment horizontal="left" vertical="center" wrapText="1"/>
    </xf>
    <xf numFmtId="0" fontId="15" fillId="0" borderId="78" xfId="0" applyFont="1" applyBorder="1" applyAlignment="1">
      <alignment horizontal="left" vertical="center" wrapText="1"/>
    </xf>
    <xf numFmtId="0" fontId="14" fillId="5" borderId="0" xfId="0" applyFont="1" applyFill="1" applyAlignment="1">
      <alignment horizontal="center"/>
    </xf>
    <xf numFmtId="0" fontId="15" fillId="0" borderId="8" xfId="0" applyFont="1" applyBorder="1" applyAlignment="1">
      <alignment horizontal="right"/>
    </xf>
    <xf numFmtId="0" fontId="15" fillId="0" borderId="0" xfId="0" applyFont="1" applyAlignment="1">
      <alignment horizontal="right"/>
    </xf>
    <xf numFmtId="1" fontId="14" fillId="3" borderId="0" xfId="1" applyNumberFormat="1" applyFont="1" applyFill="1" applyBorder="1" applyAlignment="1">
      <alignment horizontal="right"/>
    </xf>
    <xf numFmtId="1" fontId="14" fillId="3" borderId="9" xfId="1" applyNumberFormat="1" applyFont="1" applyFill="1" applyBorder="1" applyAlignment="1">
      <alignment horizontal="right"/>
    </xf>
    <xf numFmtId="9" fontId="15" fillId="3" borderId="0" xfId="1" applyFont="1" applyFill="1" applyBorder="1" applyAlignment="1">
      <alignment horizontal="right"/>
    </xf>
    <xf numFmtId="9" fontId="15" fillId="3" borderId="9" xfId="1" applyFont="1" applyFill="1" applyBorder="1" applyAlignment="1">
      <alignment horizontal="right"/>
    </xf>
    <xf numFmtId="0" fontId="12" fillId="7" borderId="8" xfId="0" applyFont="1" applyFill="1" applyBorder="1" applyAlignment="1">
      <alignment horizontal="center" vertical="center"/>
    </xf>
    <xf numFmtId="0" fontId="12" fillId="7" borderId="0" xfId="0" applyFont="1" applyFill="1" applyAlignment="1">
      <alignment horizontal="center" vertical="center"/>
    </xf>
    <xf numFmtId="9" fontId="12" fillId="7" borderId="0" xfId="1" applyFont="1" applyFill="1" applyBorder="1" applyAlignment="1">
      <alignment horizontal="center" vertical="center"/>
    </xf>
    <xf numFmtId="9" fontId="12" fillId="7" borderId="9" xfId="1" applyFont="1" applyFill="1" applyBorder="1" applyAlignment="1">
      <alignment horizontal="center" vertical="center"/>
    </xf>
    <xf numFmtId="0" fontId="15" fillId="0" borderId="8" xfId="0" applyFont="1" applyBorder="1" applyAlignment="1">
      <alignment horizontal="center"/>
    </xf>
    <xf numFmtId="0" fontId="15" fillId="0" borderId="0" xfId="0" applyFont="1" applyAlignment="1">
      <alignment horizontal="center"/>
    </xf>
    <xf numFmtId="0" fontId="15" fillId="0" borderId="9" xfId="0" applyFont="1" applyBorder="1" applyAlignment="1">
      <alignment horizontal="center"/>
    </xf>
    <xf numFmtId="0" fontId="14" fillId="0" borderId="43" xfId="0" applyFont="1" applyBorder="1" applyAlignment="1">
      <alignment horizontal="center" vertical="center" wrapText="1"/>
    </xf>
    <xf numFmtId="0" fontId="14" fillId="0" borderId="44" xfId="0" applyFont="1" applyBorder="1" applyAlignment="1">
      <alignment horizontal="center" vertical="center"/>
    </xf>
    <xf numFmtId="0" fontId="14" fillId="0" borderId="37" xfId="0" applyFont="1" applyBorder="1" applyAlignment="1">
      <alignment horizontal="center" vertical="center"/>
    </xf>
    <xf numFmtId="0" fontId="14" fillId="0" borderId="38" xfId="0" applyFont="1" applyBorder="1" applyAlignment="1">
      <alignment horizontal="center" vertical="center"/>
    </xf>
    <xf numFmtId="0" fontId="14" fillId="0" borderId="8" xfId="0" applyFont="1" applyBorder="1" applyAlignment="1">
      <alignment horizontal="left"/>
    </xf>
    <xf numFmtId="0" fontId="14" fillId="0" borderId="0" xfId="0" applyFont="1" applyAlignment="1">
      <alignment horizontal="left"/>
    </xf>
    <xf numFmtId="0" fontId="15" fillId="0" borderId="45" xfId="0" applyFont="1" applyBorder="1" applyAlignment="1">
      <alignment horizontal="center" vertical="center" wrapText="1"/>
    </xf>
    <xf numFmtId="0" fontId="15" fillId="0" borderId="38" xfId="0" applyFont="1" applyBorder="1" applyAlignment="1">
      <alignment horizontal="center" vertical="center" wrapText="1"/>
    </xf>
    <xf numFmtId="0" fontId="15" fillId="0" borderId="39" xfId="0" applyFont="1" applyBorder="1" applyAlignment="1">
      <alignment horizontal="center" vertical="center" wrapText="1"/>
    </xf>
    <xf numFmtId="0" fontId="14" fillId="5" borderId="14" xfId="0" applyFont="1" applyFill="1" applyBorder="1" applyAlignment="1">
      <alignment horizontal="center" vertical="center"/>
    </xf>
    <xf numFmtId="0" fontId="15" fillId="0" borderId="32" xfId="0" applyFont="1" applyBorder="1" applyAlignment="1">
      <alignment horizontal="left" vertical="center" wrapText="1"/>
    </xf>
    <xf numFmtId="0" fontId="15" fillId="0" borderId="40" xfId="0" applyFont="1" applyBorder="1" applyAlignment="1">
      <alignment horizontal="left" vertical="center" wrapText="1"/>
    </xf>
    <xf numFmtId="0" fontId="15" fillId="0" borderId="20" xfId="0" applyFont="1" applyBorder="1" applyAlignment="1">
      <alignment horizontal="center" vertical="center" wrapText="1"/>
    </xf>
    <xf numFmtId="0" fontId="15" fillId="0" borderId="41" xfId="0" applyFont="1" applyBorder="1" applyAlignment="1">
      <alignment horizontal="center" vertical="center" wrapText="1"/>
    </xf>
    <xf numFmtId="9" fontId="15" fillId="0" borderId="33" xfId="1" applyFont="1" applyBorder="1" applyAlignment="1">
      <alignment horizontal="center" vertical="center"/>
    </xf>
    <xf numFmtId="9" fontId="15" fillId="0" borderId="42" xfId="1" applyFont="1" applyBorder="1" applyAlignment="1">
      <alignment horizontal="center" vertical="center"/>
    </xf>
    <xf numFmtId="9" fontId="15" fillId="0" borderId="25" xfId="1" applyFont="1" applyBorder="1" applyAlignment="1">
      <alignment horizontal="center" vertical="center"/>
    </xf>
    <xf numFmtId="9" fontId="15" fillId="0" borderId="25" xfId="1" applyFont="1" applyFill="1" applyBorder="1" applyAlignment="1">
      <alignment horizontal="center" vertical="center"/>
    </xf>
    <xf numFmtId="0" fontId="11" fillId="0" borderId="17" xfId="0" applyFont="1" applyBorder="1" applyAlignment="1">
      <alignment horizontal="left" vertical="center" wrapText="1"/>
    </xf>
    <xf numFmtId="0" fontId="11" fillId="0" borderId="27" xfId="0" applyFont="1" applyBorder="1" applyAlignment="1">
      <alignment horizontal="left" vertical="center" wrapText="1"/>
    </xf>
    <xf numFmtId="0" fontId="9" fillId="5" borderId="63" xfId="0" applyFont="1" applyFill="1" applyBorder="1" applyAlignment="1">
      <alignment horizontal="center" vertical="center" wrapText="1"/>
    </xf>
    <xf numFmtId="0" fontId="9" fillId="5" borderId="64" xfId="0" applyFont="1" applyFill="1" applyBorder="1" applyAlignment="1">
      <alignment horizontal="center" vertical="center" wrapText="1"/>
    </xf>
    <xf numFmtId="0" fontId="9" fillId="5" borderId="65" xfId="0" applyFont="1" applyFill="1" applyBorder="1" applyAlignment="1">
      <alignment horizontal="center" vertical="center" wrapText="1"/>
    </xf>
    <xf numFmtId="0" fontId="11" fillId="0" borderId="66" xfId="0" applyFont="1" applyBorder="1" applyAlignment="1">
      <alignment horizontal="center" vertical="center"/>
    </xf>
    <xf numFmtId="0" fontId="11" fillId="0" borderId="67" xfId="0" applyFont="1" applyBorder="1" applyAlignment="1">
      <alignment horizontal="center" vertical="center"/>
    </xf>
    <xf numFmtId="0" fontId="11" fillId="0" borderId="68" xfId="0" applyFont="1" applyBorder="1" applyAlignment="1">
      <alignment horizontal="center" vertical="center"/>
    </xf>
    <xf numFmtId="0" fontId="11" fillId="0" borderId="60" xfId="0" applyFont="1" applyBorder="1" applyAlignment="1">
      <alignment horizontal="center" vertical="center"/>
    </xf>
    <xf numFmtId="0" fontId="11" fillId="0" borderId="61" xfId="0" applyFont="1" applyBorder="1" applyAlignment="1">
      <alignment horizontal="center" vertical="center"/>
    </xf>
    <xf numFmtId="0" fontId="11" fillId="0" borderId="62" xfId="0" applyFont="1" applyBorder="1" applyAlignment="1">
      <alignment horizontal="center" vertical="center"/>
    </xf>
    <xf numFmtId="0" fontId="13" fillId="4" borderId="14" xfId="0" applyFont="1" applyFill="1" applyBorder="1" applyAlignment="1">
      <alignment horizontal="center" vertical="center" wrapText="1"/>
    </xf>
    <xf numFmtId="0" fontId="13" fillId="4" borderId="25" xfId="0" applyFont="1" applyFill="1" applyBorder="1" applyAlignment="1">
      <alignment horizontal="center" vertical="center" wrapText="1"/>
    </xf>
    <xf numFmtId="0" fontId="9" fillId="5" borderId="24" xfId="0" applyFont="1" applyFill="1" applyBorder="1" applyAlignment="1">
      <alignment horizontal="left" vertical="center" wrapText="1"/>
    </xf>
    <xf numFmtId="0" fontId="9" fillId="5" borderId="14" xfId="0" applyFont="1" applyFill="1" applyBorder="1" applyAlignment="1">
      <alignment horizontal="left" vertical="center" wrapText="1"/>
    </xf>
    <xf numFmtId="0" fontId="11" fillId="0" borderId="26" xfId="0" applyFont="1" applyBorder="1" applyAlignment="1">
      <alignment horizontal="left" vertical="center" wrapText="1"/>
    </xf>
    <xf numFmtId="0" fontId="14" fillId="0" borderId="54" xfId="0" applyFont="1" applyBorder="1" applyAlignment="1">
      <alignment horizontal="center"/>
    </xf>
    <xf numFmtId="0" fontId="14" fillId="0" borderId="5" xfId="0" applyFont="1" applyBorder="1" applyAlignment="1">
      <alignment horizontal="center"/>
    </xf>
    <xf numFmtId="0" fontId="14" fillId="0" borderId="55" xfId="0" applyFont="1" applyBorder="1" applyAlignment="1">
      <alignment horizontal="center"/>
    </xf>
    <xf numFmtId="0" fontId="11" fillId="0" borderId="19" xfId="0" applyFont="1" applyBorder="1" applyAlignment="1">
      <alignment horizontal="center" vertical="center" wrapText="1"/>
    </xf>
    <xf numFmtId="0" fontId="11" fillId="0" borderId="31" xfId="0" applyFont="1" applyBorder="1" applyAlignment="1">
      <alignment horizontal="center" vertical="center" wrapText="1"/>
    </xf>
    <xf numFmtId="0" fontId="13" fillId="4" borderId="24" xfId="0" applyFont="1" applyFill="1" applyBorder="1" applyAlignment="1">
      <alignment horizontal="center" vertical="center"/>
    </xf>
    <xf numFmtId="0" fontId="13" fillId="4" borderId="14" xfId="0" applyFont="1" applyFill="1" applyBorder="1" applyAlignment="1">
      <alignment horizontal="center" vertical="center"/>
    </xf>
    <xf numFmtId="0" fontId="9" fillId="5" borderId="24" xfId="0" applyFont="1" applyFill="1" applyBorder="1" applyAlignment="1">
      <alignment horizontal="center" vertical="center" wrapText="1"/>
    </xf>
    <xf numFmtId="0" fontId="9" fillId="5" borderId="14" xfId="0" applyFont="1" applyFill="1" applyBorder="1" applyAlignment="1">
      <alignment horizontal="center" vertical="center" wrapText="1"/>
    </xf>
    <xf numFmtId="0" fontId="9" fillId="4" borderId="14" xfId="0" applyFont="1" applyFill="1" applyBorder="1" applyAlignment="1">
      <alignment horizontal="center" vertical="center" wrapText="1"/>
    </xf>
    <xf numFmtId="9" fontId="30" fillId="0" borderId="14" xfId="1" applyFont="1" applyFill="1" applyBorder="1" applyAlignment="1">
      <alignment horizontal="center" vertical="center" wrapText="1"/>
    </xf>
    <xf numFmtId="9" fontId="30" fillId="0" borderId="25" xfId="1" applyFont="1" applyFill="1" applyBorder="1" applyAlignment="1">
      <alignment horizontal="center" vertical="center" wrapText="1"/>
    </xf>
    <xf numFmtId="9" fontId="11" fillId="0" borderId="24" xfId="1" applyFont="1" applyFill="1" applyBorder="1" applyAlignment="1">
      <alignment horizontal="center" vertical="center" wrapText="1"/>
    </xf>
    <xf numFmtId="9" fontId="11" fillId="0" borderId="14" xfId="1" applyFont="1" applyFill="1" applyBorder="1" applyAlignment="1">
      <alignment horizontal="center" vertical="center" wrapText="1"/>
    </xf>
    <xf numFmtId="17" fontId="11" fillId="0" borderId="14" xfId="0" applyNumberFormat="1" applyFont="1" applyBorder="1" applyAlignment="1">
      <alignment horizontal="center" vertical="center"/>
    </xf>
    <xf numFmtId="0" fontId="9" fillId="4" borderId="14" xfId="0" applyFont="1" applyFill="1" applyBorder="1" applyAlignment="1">
      <alignment horizontal="center" vertical="center"/>
    </xf>
    <xf numFmtId="0" fontId="9" fillId="5" borderId="25" xfId="0" applyFont="1" applyFill="1" applyBorder="1" applyAlignment="1">
      <alignment horizontal="center" vertical="center" wrapText="1"/>
    </xf>
    <xf numFmtId="0" fontId="11" fillId="0" borderId="14" xfId="0" applyFont="1" applyBorder="1" applyAlignment="1">
      <alignment horizontal="left" vertical="center"/>
    </xf>
    <xf numFmtId="0" fontId="11" fillId="0" borderId="25" xfId="0" applyFont="1" applyBorder="1" applyAlignment="1">
      <alignment horizontal="left" vertical="center"/>
    </xf>
    <xf numFmtId="0" fontId="9" fillId="0" borderId="2" xfId="0" applyFont="1" applyBorder="1" applyAlignment="1">
      <alignment horizontal="center" vertical="center" wrapText="1"/>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14" fillId="0" borderId="28" xfId="0" applyFont="1" applyBorder="1" applyAlignment="1">
      <alignment horizontal="center" vertical="center" wrapText="1"/>
    </xf>
    <xf numFmtId="0" fontId="14" fillId="0" borderId="11" xfId="0" applyFont="1" applyBorder="1" applyAlignment="1">
      <alignment horizontal="center" vertical="center"/>
    </xf>
    <xf numFmtId="0" fontId="14" fillId="0" borderId="26" xfId="0" applyFont="1" applyBorder="1" applyAlignment="1">
      <alignment horizontal="center" vertical="center"/>
    </xf>
    <xf numFmtId="0" fontId="14" fillId="0" borderId="17" xfId="0" applyFont="1" applyBorder="1" applyAlignment="1">
      <alignment horizontal="center" vertical="center"/>
    </xf>
    <xf numFmtId="0" fontId="15" fillId="0" borderId="11" xfId="0" applyFont="1" applyBorder="1" applyAlignment="1">
      <alignment horizontal="center"/>
    </xf>
    <xf numFmtId="0" fontId="15" fillId="0" borderId="29" xfId="0" applyFont="1" applyBorder="1" applyAlignment="1">
      <alignment horizontal="center"/>
    </xf>
    <xf numFmtId="0" fontId="15" fillId="0" borderId="17" xfId="0" applyFont="1" applyBorder="1" applyAlignment="1">
      <alignment horizontal="center"/>
    </xf>
    <xf numFmtId="0" fontId="15" fillId="0" borderId="27" xfId="0" applyFont="1" applyBorder="1" applyAlignment="1">
      <alignment horizontal="center"/>
    </xf>
    <xf numFmtId="0" fontId="9" fillId="5" borderId="26" xfId="0" applyFont="1" applyFill="1" applyBorder="1" applyAlignment="1">
      <alignment horizontal="center" vertical="center" wrapText="1"/>
    </xf>
    <xf numFmtId="0" fontId="9" fillId="5" borderId="17" xfId="0" applyFont="1" applyFill="1" applyBorder="1" applyAlignment="1">
      <alignment horizontal="center" vertical="center" wrapText="1"/>
    </xf>
    <xf numFmtId="164" fontId="11" fillId="0" borderId="0" xfId="2" applyFont="1" applyAlignment="1">
      <alignment horizontal="center"/>
    </xf>
    <xf numFmtId="0" fontId="15" fillId="0" borderId="68" xfId="0" applyFont="1" applyBorder="1" applyAlignment="1">
      <alignment horizontal="left" vertical="center" wrapText="1"/>
    </xf>
    <xf numFmtId="0" fontId="15" fillId="0" borderId="62" xfId="0" applyFont="1" applyBorder="1" applyAlignment="1">
      <alignment horizontal="left" vertical="center" wrapText="1"/>
    </xf>
    <xf numFmtId="0" fontId="14" fillId="0" borderId="76" xfId="0" applyFont="1" applyBorder="1" applyAlignment="1">
      <alignment horizontal="center" vertical="center" wrapText="1"/>
    </xf>
    <xf numFmtId="0" fontId="14" fillId="0" borderId="37" xfId="0" applyFont="1" applyBorder="1" applyAlignment="1">
      <alignment horizontal="center" vertical="center" wrapText="1"/>
    </xf>
    <xf numFmtId="9" fontId="14" fillId="0" borderId="77" xfId="1" applyFont="1" applyFill="1" applyBorder="1" applyAlignment="1">
      <alignment horizontal="center" vertical="center"/>
    </xf>
    <xf numFmtId="9" fontId="14" fillId="0" borderId="39" xfId="1" applyFont="1" applyFill="1" applyBorder="1" applyAlignment="1">
      <alignment horizontal="center" vertical="center"/>
    </xf>
    <xf numFmtId="0" fontId="9" fillId="0" borderId="54" xfId="0" applyFont="1" applyBorder="1" applyAlignment="1">
      <alignment horizontal="center" vertical="center"/>
    </xf>
    <xf numFmtId="0" fontId="9" fillId="0" borderId="5" xfId="0" applyFont="1" applyBorder="1" applyAlignment="1">
      <alignment horizontal="center" vertical="center"/>
    </xf>
    <xf numFmtId="0" fontId="9" fillId="0" borderId="55" xfId="0" applyFont="1" applyBorder="1" applyAlignment="1">
      <alignment horizontal="center" vertical="center"/>
    </xf>
    <xf numFmtId="0" fontId="9" fillId="4" borderId="24" xfId="0" applyFont="1" applyFill="1" applyBorder="1" applyAlignment="1">
      <alignment horizontal="center" vertical="center"/>
    </xf>
    <xf numFmtId="0" fontId="9" fillId="4" borderId="25" xfId="0" applyFont="1" applyFill="1" applyBorder="1" applyAlignment="1">
      <alignment horizontal="center" vertical="center" wrapText="1"/>
    </xf>
    <xf numFmtId="0" fontId="11" fillId="0" borderId="19" xfId="0" applyFont="1" applyBorder="1" applyAlignment="1">
      <alignment horizontal="left" vertical="center" wrapText="1"/>
    </xf>
    <xf numFmtId="0" fontId="11" fillId="0" borderId="31" xfId="0" applyFont="1" applyBorder="1" applyAlignment="1">
      <alignment horizontal="left" vertical="center" wrapText="1"/>
    </xf>
    <xf numFmtId="9" fontId="11" fillId="0" borderId="25" xfId="1" applyFont="1" applyFill="1" applyBorder="1" applyAlignment="1">
      <alignment horizontal="center" vertical="center" wrapText="1"/>
    </xf>
    <xf numFmtId="0" fontId="12" fillId="7" borderId="24" xfId="0" applyFont="1" applyFill="1" applyBorder="1" applyAlignment="1">
      <alignment horizontal="center"/>
    </xf>
    <xf numFmtId="0" fontId="12" fillId="7" borderId="14" xfId="0" applyFont="1" applyFill="1" applyBorder="1" applyAlignment="1">
      <alignment horizontal="center"/>
    </xf>
    <xf numFmtId="0" fontId="12" fillId="7" borderId="25" xfId="0" applyFont="1" applyFill="1" applyBorder="1" applyAlignment="1">
      <alignment horizontal="center"/>
    </xf>
    <xf numFmtId="0" fontId="11" fillId="0" borderId="67" xfId="0" applyFont="1" applyBorder="1" applyAlignment="1">
      <alignment horizontal="center"/>
    </xf>
    <xf numFmtId="0" fontId="9" fillId="5" borderId="0" xfId="0" applyFont="1" applyFill="1" applyAlignment="1">
      <alignment horizontal="center"/>
    </xf>
    <xf numFmtId="0" fontId="11" fillId="0" borderId="8" xfId="0" applyFont="1" applyBorder="1" applyAlignment="1">
      <alignment horizontal="right"/>
    </xf>
    <xf numFmtId="0" fontId="11" fillId="0" borderId="0" xfId="0" applyFont="1" applyAlignment="1">
      <alignment horizontal="right"/>
    </xf>
    <xf numFmtId="1" fontId="9" fillId="3" borderId="9" xfId="1" applyNumberFormat="1" applyFont="1" applyFill="1" applyBorder="1" applyAlignment="1">
      <alignment horizontal="right"/>
    </xf>
    <xf numFmtId="9" fontId="11" fillId="3" borderId="0" xfId="1" applyFont="1" applyFill="1" applyBorder="1" applyAlignment="1">
      <alignment horizontal="right"/>
    </xf>
    <xf numFmtId="9" fontId="11" fillId="3" borderId="9" xfId="1" applyFont="1" applyFill="1" applyBorder="1" applyAlignment="1">
      <alignment horizontal="right"/>
    </xf>
    <xf numFmtId="9" fontId="12" fillId="7" borderId="0" xfId="1" applyFont="1" applyFill="1" applyBorder="1" applyAlignment="1">
      <alignment horizontal="right" vertical="center"/>
    </xf>
    <xf numFmtId="9" fontId="12" fillId="7" borderId="9" xfId="1" applyFont="1" applyFill="1" applyBorder="1" applyAlignment="1">
      <alignment horizontal="right" vertical="center"/>
    </xf>
    <xf numFmtId="0" fontId="9" fillId="0" borderId="43" xfId="0" applyFont="1" applyBorder="1" applyAlignment="1">
      <alignment horizontal="center" vertical="center" wrapText="1"/>
    </xf>
    <xf numFmtId="0" fontId="9" fillId="0" borderId="44" xfId="0" applyFont="1" applyBorder="1" applyAlignment="1">
      <alignment horizontal="center" vertical="center"/>
    </xf>
    <xf numFmtId="0" fontId="9" fillId="0" borderId="37" xfId="0" applyFont="1" applyBorder="1" applyAlignment="1">
      <alignment horizontal="center" vertical="center"/>
    </xf>
    <xf numFmtId="0" fontId="9" fillId="0" borderId="38" xfId="0" applyFont="1" applyBorder="1" applyAlignment="1">
      <alignment horizontal="center" vertical="center"/>
    </xf>
    <xf numFmtId="0" fontId="11" fillId="0" borderId="44" xfId="0" applyFont="1" applyBorder="1" applyAlignment="1">
      <alignment horizontal="center" vertical="center" wrapText="1"/>
    </xf>
    <xf numFmtId="0" fontId="11" fillId="0" borderId="45" xfId="0" applyFont="1" applyBorder="1" applyAlignment="1">
      <alignment horizontal="center" vertical="center" wrapText="1"/>
    </xf>
    <xf numFmtId="0" fontId="11" fillId="0" borderId="38" xfId="0" applyFont="1" applyBorder="1" applyAlignment="1">
      <alignment horizontal="center" vertical="center" wrapText="1"/>
    </xf>
    <xf numFmtId="0" fontId="11" fillId="0" borderId="39" xfId="0" applyFont="1" applyBorder="1" applyAlignment="1">
      <alignment horizontal="center" vertical="center" wrapText="1"/>
    </xf>
    <xf numFmtId="9" fontId="11" fillId="0" borderId="33" xfId="1" applyFont="1" applyBorder="1" applyAlignment="1">
      <alignment horizontal="center" vertical="center"/>
    </xf>
    <xf numFmtId="9" fontId="11" fillId="0" borderId="42" xfId="1" applyFont="1" applyBorder="1" applyAlignment="1">
      <alignment horizontal="center" vertical="center"/>
    </xf>
    <xf numFmtId="0" fontId="11" fillId="0" borderId="24" xfId="0" applyFont="1" applyBorder="1" applyAlignment="1">
      <alignment horizontal="left" vertical="center" wrapText="1"/>
    </xf>
    <xf numFmtId="9" fontId="11" fillId="0" borderId="25" xfId="1" applyFont="1" applyBorder="1" applyAlignment="1">
      <alignment horizontal="center" vertical="center"/>
    </xf>
    <xf numFmtId="0" fontId="9" fillId="0" borderId="8" xfId="0" applyFont="1" applyBorder="1" applyAlignment="1">
      <alignment horizontal="left"/>
    </xf>
    <xf numFmtId="0" fontId="9" fillId="0" borderId="0" xfId="0" applyFont="1" applyAlignment="1">
      <alignment horizontal="left"/>
    </xf>
    <xf numFmtId="0" fontId="9" fillId="5" borderId="14" xfId="0" applyFont="1" applyFill="1" applyBorder="1" applyAlignment="1">
      <alignment horizontal="center" vertical="center"/>
    </xf>
    <xf numFmtId="0" fontId="9" fillId="0" borderId="28" xfId="0" applyFont="1" applyBorder="1" applyAlignment="1">
      <alignment horizontal="center" vertical="center" wrapText="1"/>
    </xf>
    <xf numFmtId="0" fontId="9" fillId="0" borderId="11" xfId="0" applyFont="1" applyBorder="1" applyAlignment="1">
      <alignment horizontal="center" vertical="center"/>
    </xf>
    <xf numFmtId="0" fontId="9" fillId="0" borderId="26" xfId="0" applyFont="1" applyBorder="1" applyAlignment="1">
      <alignment horizontal="center" vertical="center"/>
    </xf>
    <xf numFmtId="0" fontId="9" fillId="0" borderId="17" xfId="0" applyFont="1" applyBorder="1" applyAlignment="1">
      <alignment horizontal="center" vertical="center"/>
    </xf>
    <xf numFmtId="0" fontId="11" fillId="0" borderId="11" xfId="0" applyFont="1" applyBorder="1" applyAlignment="1">
      <alignment horizontal="center"/>
    </xf>
    <xf numFmtId="0" fontId="11" fillId="0" borderId="29" xfId="0" applyFont="1" applyBorder="1" applyAlignment="1">
      <alignment horizontal="center"/>
    </xf>
    <xf numFmtId="0" fontId="11" fillId="0" borderId="17" xfId="0" applyFont="1" applyBorder="1" applyAlignment="1">
      <alignment horizontal="center"/>
    </xf>
    <xf numFmtId="0" fontId="11" fillId="0" borderId="27" xfId="0" applyFont="1" applyBorder="1" applyAlignment="1">
      <alignment horizontal="center"/>
    </xf>
    <xf numFmtId="0" fontId="11" fillId="0" borderId="32" xfId="0" applyFont="1" applyBorder="1" applyAlignment="1">
      <alignment horizontal="left" vertical="center" wrapText="1"/>
    </xf>
    <xf numFmtId="0" fontId="11" fillId="0" borderId="40" xfId="0" applyFont="1" applyBorder="1" applyAlignment="1">
      <alignment horizontal="left" vertical="center" wrapText="1"/>
    </xf>
    <xf numFmtId="0" fontId="11" fillId="0" borderId="20" xfId="0" applyFont="1" applyBorder="1" applyAlignment="1">
      <alignment horizontal="left" vertical="center" wrapText="1"/>
    </xf>
    <xf numFmtId="0" fontId="11" fillId="0" borderId="41" xfId="0" applyFont="1" applyBorder="1" applyAlignment="1">
      <alignment horizontal="left" vertical="center" wrapText="1"/>
    </xf>
    <xf numFmtId="9" fontId="11" fillId="0" borderId="33" xfId="1" applyFont="1" applyFill="1" applyBorder="1" applyAlignment="1">
      <alignment horizontal="center" vertical="center"/>
    </xf>
    <xf numFmtId="9" fontId="11" fillId="0" borderId="42" xfId="1" applyFont="1" applyFill="1" applyBorder="1" applyAlignment="1">
      <alignment horizontal="center" vertical="center"/>
    </xf>
    <xf numFmtId="165" fontId="11" fillId="0" borderId="33" xfId="1" applyNumberFormat="1" applyFont="1" applyBorder="1" applyAlignment="1">
      <alignment horizontal="center" vertical="center"/>
    </xf>
    <xf numFmtId="165" fontId="11" fillId="0" borderId="42" xfId="1" applyNumberFormat="1" applyFont="1" applyBorder="1" applyAlignment="1">
      <alignment horizontal="center" vertical="center"/>
    </xf>
    <xf numFmtId="0" fontId="9" fillId="8" borderId="41" xfId="0" applyFont="1" applyFill="1" applyBorder="1" applyAlignment="1">
      <alignment horizontal="center" vertical="center" wrapText="1"/>
    </xf>
    <xf numFmtId="0" fontId="9" fillId="8" borderId="17" xfId="0" applyFont="1" applyFill="1" applyBorder="1" applyAlignment="1">
      <alignment horizontal="center" vertical="center" wrapText="1"/>
    </xf>
    <xf numFmtId="0" fontId="9" fillId="8" borderId="44" xfId="0" applyFont="1" applyFill="1" applyBorder="1" applyAlignment="1">
      <alignment horizontal="center" vertical="center" wrapText="1"/>
    </xf>
    <xf numFmtId="0" fontId="9" fillId="8" borderId="38" xfId="0" applyFont="1" applyFill="1" applyBorder="1" applyAlignment="1">
      <alignment horizontal="center" vertical="center" wrapText="1"/>
    </xf>
    <xf numFmtId="9" fontId="9" fillId="8" borderId="45" xfId="1" applyFont="1" applyFill="1" applyBorder="1" applyAlignment="1">
      <alignment horizontal="center" vertical="center"/>
    </xf>
    <xf numFmtId="9" fontId="9" fillId="8" borderId="39" xfId="1" applyFont="1" applyFill="1" applyBorder="1" applyAlignment="1">
      <alignment horizontal="center" vertical="center"/>
    </xf>
    <xf numFmtId="0" fontId="11" fillId="0" borderId="54" xfId="0" applyFont="1" applyBorder="1" applyAlignment="1">
      <alignment horizontal="center"/>
    </xf>
    <xf numFmtId="0" fontId="11" fillId="0" borderId="5" xfId="0" applyFont="1" applyBorder="1" applyAlignment="1">
      <alignment horizontal="center"/>
    </xf>
    <xf numFmtId="0" fontId="11" fillId="0" borderId="55" xfId="0" applyFont="1" applyBorder="1" applyAlignment="1">
      <alignment horizontal="center"/>
    </xf>
    <xf numFmtId="9" fontId="10" fillId="0" borderId="14" xfId="1" applyFont="1" applyFill="1" applyBorder="1" applyAlignment="1">
      <alignment horizontal="center" vertical="center" wrapText="1"/>
    </xf>
    <xf numFmtId="9" fontId="10" fillId="0" borderId="25" xfId="1" applyFont="1" applyFill="1" applyBorder="1" applyAlignment="1">
      <alignment horizontal="center" vertical="center" wrapText="1"/>
    </xf>
    <xf numFmtId="0" fontId="9" fillId="5" borderId="75" xfId="0" applyFont="1" applyFill="1" applyBorder="1" applyAlignment="1">
      <alignment horizontal="left" vertical="center"/>
    </xf>
    <xf numFmtId="0" fontId="9" fillId="5" borderId="64" xfId="0" applyFont="1" applyFill="1" applyBorder="1" applyAlignment="1">
      <alignment horizontal="left" vertical="center"/>
    </xf>
    <xf numFmtId="0" fontId="9" fillId="5" borderId="65" xfId="0" applyFont="1" applyFill="1" applyBorder="1" applyAlignment="1">
      <alignment horizontal="left" vertical="center"/>
    </xf>
    <xf numFmtId="0" fontId="11" fillId="0" borderId="63" xfId="0" applyFont="1" applyBorder="1" applyAlignment="1">
      <alignment horizontal="left" vertical="center"/>
    </xf>
    <xf numFmtId="0" fontId="11" fillId="0" borderId="64" xfId="0" applyFont="1" applyBorder="1" applyAlignment="1">
      <alignment horizontal="left" vertical="center"/>
    </xf>
    <xf numFmtId="0" fontId="11" fillId="0" borderId="74" xfId="0" applyFont="1" applyBorder="1" applyAlignment="1">
      <alignment horizontal="left" vertical="center"/>
    </xf>
    <xf numFmtId="9" fontId="11" fillId="0" borderId="25" xfId="1" applyFont="1" applyFill="1" applyBorder="1" applyAlignment="1">
      <alignment horizontal="center" vertical="center"/>
    </xf>
    <xf numFmtId="0" fontId="9" fillId="8" borderId="79" xfId="0" applyFont="1" applyFill="1" applyBorder="1" applyAlignment="1">
      <alignment horizontal="center" vertical="center" wrapText="1"/>
    </xf>
    <xf numFmtId="0" fontId="9" fillId="8" borderId="80" xfId="0" applyFont="1" applyFill="1" applyBorder="1" applyAlignment="1">
      <alignment horizontal="center" vertical="center" wrapText="1"/>
    </xf>
    <xf numFmtId="0" fontId="9" fillId="8" borderId="11" xfId="0" applyFont="1" applyFill="1" applyBorder="1" applyAlignment="1">
      <alignment horizontal="center" vertical="center" wrapText="1"/>
    </xf>
    <xf numFmtId="166" fontId="9" fillId="8" borderId="81" xfId="0" applyNumberFormat="1" applyFont="1" applyFill="1" applyBorder="1" applyAlignment="1">
      <alignment horizontal="center" vertical="center"/>
    </xf>
    <xf numFmtId="166" fontId="9" fillId="8" borderId="82" xfId="0" applyNumberFormat="1" applyFont="1" applyFill="1" applyBorder="1" applyAlignment="1">
      <alignment horizontal="center" vertical="center"/>
    </xf>
    <xf numFmtId="0" fontId="18" fillId="0" borderId="14" xfId="0" applyFont="1" applyBorder="1" applyAlignment="1">
      <alignment horizontal="center" vertical="center" wrapText="1"/>
    </xf>
    <xf numFmtId="0" fontId="18" fillId="0" borderId="25" xfId="0" applyFont="1" applyBorder="1" applyAlignment="1">
      <alignment horizontal="center" vertical="center" wrapText="1"/>
    </xf>
  </cellXfs>
  <cellStyles count="4">
    <cellStyle name="Millares" xfId="3" builtinId="3"/>
    <cellStyle name="Moneda" xfId="2" builtinId="4"/>
    <cellStyle name="Normal" xfId="0" builtinId="0"/>
    <cellStyle name="Porcentaje" xfId="1" builtinId="5"/>
  </cellStyles>
  <dxfs count="0"/>
  <tableStyles count="0" defaultTableStyle="TableStyleMedium2" defaultPivotStyle="PivotStyleLight16"/>
  <colors>
    <mruColors>
      <color rgb="FFE8BA94"/>
      <color rgb="FF0E2E74"/>
      <color rgb="FF000000"/>
      <color rgb="FF1C325A"/>
      <color rgb="FF73A9DB"/>
      <color rgb="FF14314C"/>
      <color rgb="FF183D5E"/>
      <color rgb="FFEE8544"/>
      <color rgb="FFFBC181"/>
      <color rgb="FFFAA54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561975</xdr:colOff>
      <xdr:row>0</xdr:row>
      <xdr:rowOff>0</xdr:rowOff>
    </xdr:from>
    <xdr:to>
      <xdr:col>5</xdr:col>
      <xdr:colOff>66280</xdr:colOff>
      <xdr:row>0</xdr:row>
      <xdr:rowOff>733425</xdr:rowOff>
    </xdr:to>
    <xdr:pic>
      <xdr:nvPicPr>
        <xdr:cNvPr id="2" name="Imagen 1">
          <a:extLst>
            <a:ext uri="{FF2B5EF4-FFF2-40B4-BE49-F238E27FC236}">
              <a16:creationId xmlns:a16="http://schemas.microsoft.com/office/drawing/2014/main" id="{1C8EB484-B3B7-242F-F90B-E81871D3F7E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62050" y="0"/>
          <a:ext cx="2218930" cy="733425"/>
        </a:xfrm>
        <a:prstGeom prst="rect">
          <a:avLst/>
        </a:prstGeom>
      </xdr:spPr>
    </xdr:pic>
    <xdr:clientData/>
  </xdr:twoCellAnchor>
  <xdr:twoCellAnchor>
    <xdr:from>
      <xdr:col>10</xdr:col>
      <xdr:colOff>847725</xdr:colOff>
      <xdr:row>0</xdr:row>
      <xdr:rowOff>171450</xdr:rowOff>
    </xdr:from>
    <xdr:to>
      <xdr:col>16</xdr:col>
      <xdr:colOff>590550</xdr:colOff>
      <xdr:row>0</xdr:row>
      <xdr:rowOff>809625</xdr:rowOff>
    </xdr:to>
    <xdr:sp macro="" textlink="">
      <xdr:nvSpPr>
        <xdr:cNvPr id="3" name="CuadroTexto 2">
          <a:extLst>
            <a:ext uri="{FF2B5EF4-FFF2-40B4-BE49-F238E27FC236}">
              <a16:creationId xmlns:a16="http://schemas.microsoft.com/office/drawing/2014/main" id="{5C8A5E92-310C-E0F6-F600-53D56297B2D5}"/>
            </a:ext>
          </a:extLst>
        </xdr:cNvPr>
        <xdr:cNvSpPr txBox="1"/>
      </xdr:nvSpPr>
      <xdr:spPr>
        <a:xfrm>
          <a:off x="7648575" y="171450"/>
          <a:ext cx="4543425" cy="638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lang="es-MX" sz="1000">
              <a:solidFill>
                <a:schemeClr val="dk1"/>
              </a:solidFill>
              <a:effectLst/>
              <a:latin typeface="Noto Sans" panose="020B0502040504020204" pitchFamily="34" charset="0"/>
              <a:ea typeface="Noto Sans" panose="020B0502040504020204" pitchFamily="34" charset="0"/>
              <a:cs typeface="Noto Sans" panose="020B0502040504020204" pitchFamily="34" charset="0"/>
            </a:rPr>
            <a:t>Organismo Intermunicipal de Agua Potable, Alcantarillado, Saneamiento y Servicios Conexos de los Municipios de Cerro de San Pedro, San Luis Potosí y Soledad de Graciano Sánchez, INTERAPAS</a:t>
          </a:r>
          <a:endParaRPr lang="en-US" sz="1000">
            <a:solidFill>
              <a:schemeClr val="dk1"/>
            </a:solidFill>
            <a:effectLst/>
            <a:latin typeface="Noto Sans" panose="020B0502040504020204" pitchFamily="34" charset="0"/>
            <a:ea typeface="Noto Sans" panose="020B0502040504020204" pitchFamily="34" charset="0"/>
            <a:cs typeface="Noto Sans" panose="020B0502040504020204" pitchFamily="34" charset="0"/>
          </a:endParaRPr>
        </a:p>
        <a:p>
          <a:endParaRPr lang="en-US" sz="1100"/>
        </a:p>
      </xdr:txBody>
    </xdr:sp>
    <xdr:clientData/>
  </xdr:twoCellAnchor>
  <xdr:twoCellAnchor>
    <xdr:from>
      <xdr:col>6</xdr:col>
      <xdr:colOff>704851</xdr:colOff>
      <xdr:row>20</xdr:row>
      <xdr:rowOff>57150</xdr:rowOff>
    </xdr:from>
    <xdr:to>
      <xdr:col>8</xdr:col>
      <xdr:colOff>314325</xdr:colOff>
      <xdr:row>20</xdr:row>
      <xdr:rowOff>323850</xdr:rowOff>
    </xdr:to>
    <mc:AlternateContent xmlns:mc="http://schemas.openxmlformats.org/markup-compatibility/2006" xmlns:a14="http://schemas.microsoft.com/office/drawing/2010/main">
      <mc:Choice Requires="a14">
        <xdr:sp macro="" textlink="">
          <xdr:nvSpPr>
            <xdr:cNvPr id="14" name="Cuadro de texto 1908770554">
              <a:extLst>
                <a:ext uri="{FF2B5EF4-FFF2-40B4-BE49-F238E27FC236}">
                  <a16:creationId xmlns:a16="http://schemas.microsoft.com/office/drawing/2014/main" id="{AC03BA14-4966-E39F-10F3-5EE7F37E333D}"/>
                </a:ext>
              </a:extLst>
            </xdr:cNvPr>
            <xdr:cNvSpPr txBox="1"/>
          </xdr:nvSpPr>
          <xdr:spPr>
            <a:xfrm>
              <a:off x="4648201" y="6838950"/>
              <a:ext cx="1209674"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noAutofit/>
            </a:bodyPr>
            <a:lstStyle/>
            <a:p>
              <a:pPr marL="0" marR="0">
                <a:lnSpc>
                  <a:spcPct val="107000"/>
                </a:lnSpc>
                <a:spcAft>
                  <a:spcPts val="800"/>
                </a:spcAft>
                <a:buNone/>
              </a:pPr>
              <a:r>
                <a:rPr lang="es-MX" sz="700" b="1" kern="100">
                  <a:solidFill>
                    <a:srgbClr val="000000"/>
                  </a:solidFill>
                  <a:effectLst/>
                  <a:latin typeface="Noto Sans" panose="020B0502040504020204" pitchFamily="34" charset="0"/>
                  <a:ea typeface="Calibri" panose="020F0502020204030204" pitchFamily="34" charset="0"/>
                  <a:cs typeface="Times New Roman" panose="02020603050405020304" pitchFamily="18" charset="0"/>
                </a:rPr>
                <a:t> </a:t>
              </a:r>
              <a14:m>
                <m:oMath xmlns:m="http://schemas.openxmlformats.org/officeDocument/2006/math">
                  <m:r>
                    <a:rPr lang="es-MX" sz="1000" i="1"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m:t>𝐴𝐹𝐶</m:t>
                  </m:r>
                  <m:r>
                    <a:rPr lang="es-MX" sz="1000" i="1"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m:t>= </m:t>
                  </m:r>
                  <m:f>
                    <m:fPr>
                      <m:ctrlPr>
                        <a:rPr lang="en-US" sz="1000" i="1"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m:ctrlPr>
                    </m:fPr>
                    <m:num>
                      <m:r>
                        <a:rPr lang="es-MX" sz="1000" i="1"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m:t>𝑂𝐹𝑛</m:t>
                      </m:r>
                    </m:num>
                    <m:den>
                      <m:r>
                        <a:rPr lang="es-MX" sz="1000" i="1"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m:t>𝑇𝑂𝑟</m:t>
                      </m:r>
                    </m:den>
                  </m:f>
                  <m:r>
                    <a:rPr lang="es-MX" sz="1000"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m:t>100</m:t>
                  </m:r>
                  <m:r>
                    <a:rPr lang="es-MX" sz="1000" i="1"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m:t> </m:t>
                  </m:r>
                </m:oMath>
              </a14:m>
              <a:endParaRPr lang="en-US" sz="1000" kern="100">
                <a:effectLst/>
                <a:ea typeface="Calibri" panose="020F0502020204030204" pitchFamily="34" charset="0"/>
                <a:cs typeface="Times New Roman" panose="02020603050405020304" pitchFamily="18" charset="0"/>
              </a:endParaRPr>
            </a:p>
            <a:p>
              <a:pPr marL="0" marR="0">
                <a:lnSpc>
                  <a:spcPct val="107000"/>
                </a:lnSpc>
                <a:spcAft>
                  <a:spcPts val="800"/>
                </a:spcAft>
              </a:pPr>
              <a:r>
                <a:rPr lang="es-MX" sz="1100" kern="100">
                  <a:effectLst/>
                  <a:ea typeface="Calibri" panose="020F0502020204030204" pitchFamily="34" charset="0"/>
                  <a:cs typeface="Times New Roman" panose="02020603050405020304" pitchFamily="18" charset="0"/>
                </a:rPr>
                <a:t> </a:t>
              </a:r>
              <a:endParaRPr lang="en-US" sz="1100" kern="100">
                <a:effectLst/>
                <a:ea typeface="Calibri" panose="020F0502020204030204" pitchFamily="34" charset="0"/>
                <a:cs typeface="Times New Roman" panose="02020603050405020304" pitchFamily="18" charset="0"/>
              </a:endParaRPr>
            </a:p>
          </xdr:txBody>
        </xdr:sp>
      </mc:Choice>
      <mc:Fallback xmlns="">
        <xdr:sp macro="" textlink="">
          <xdr:nvSpPr>
            <xdr:cNvPr id="14" name="Cuadro de texto 1908770554">
              <a:extLst>
                <a:ext uri="{FF2B5EF4-FFF2-40B4-BE49-F238E27FC236}">
                  <a16:creationId xmlns:a16="http://schemas.microsoft.com/office/drawing/2014/main" id="{AC03BA14-4966-E39F-10F3-5EE7F37E333D}"/>
                </a:ext>
              </a:extLst>
            </xdr:cNvPr>
            <xdr:cNvSpPr txBox="1"/>
          </xdr:nvSpPr>
          <xdr:spPr>
            <a:xfrm>
              <a:off x="4648201" y="6838950"/>
              <a:ext cx="1209674"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noAutofit/>
            </a:bodyPr>
            <a:lstStyle/>
            <a:p>
              <a:pPr marL="0" marR="0">
                <a:lnSpc>
                  <a:spcPct val="107000"/>
                </a:lnSpc>
                <a:spcAft>
                  <a:spcPts val="800"/>
                </a:spcAft>
                <a:buNone/>
              </a:pPr>
              <a:r>
                <a:rPr lang="es-MX" sz="700" b="1" kern="100">
                  <a:solidFill>
                    <a:srgbClr val="000000"/>
                  </a:solidFill>
                  <a:effectLst/>
                  <a:latin typeface="Noto Sans" panose="020B0502040504020204" pitchFamily="34" charset="0"/>
                  <a:ea typeface="Calibri" panose="020F0502020204030204" pitchFamily="34" charset="0"/>
                  <a:cs typeface="Times New Roman" panose="02020603050405020304" pitchFamily="18" charset="0"/>
                </a:rPr>
                <a:t> </a:t>
              </a:r>
              <a:r>
                <a:rPr lang="es-MX" sz="1000" i="0"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a:t>𝐴𝐹𝐶=  𝑂𝐹𝑛</a:t>
              </a:r>
              <a:r>
                <a:rPr lang="en-US" sz="1000" i="0"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a:t>/</a:t>
              </a:r>
              <a:r>
                <a:rPr lang="es-MX" sz="1000" i="0"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a:t>𝑇𝑂𝑟 100 </a:t>
              </a:r>
              <a:endParaRPr lang="en-US" sz="1000" kern="100">
                <a:effectLst/>
                <a:ea typeface="Calibri" panose="020F0502020204030204" pitchFamily="34" charset="0"/>
                <a:cs typeface="Times New Roman" panose="02020603050405020304" pitchFamily="18" charset="0"/>
              </a:endParaRPr>
            </a:p>
            <a:p>
              <a:pPr marL="0" marR="0">
                <a:lnSpc>
                  <a:spcPct val="107000"/>
                </a:lnSpc>
                <a:spcAft>
                  <a:spcPts val="800"/>
                </a:spcAft>
              </a:pPr>
              <a:r>
                <a:rPr lang="es-MX" sz="1100" kern="100">
                  <a:effectLst/>
                  <a:ea typeface="Calibri" panose="020F0502020204030204" pitchFamily="34" charset="0"/>
                  <a:cs typeface="Times New Roman" panose="02020603050405020304" pitchFamily="18" charset="0"/>
                </a:rPr>
                <a:t> </a:t>
              </a:r>
              <a:endParaRPr lang="en-US" sz="1100" kern="100">
                <a:effectLst/>
                <a:ea typeface="Calibri" panose="020F0502020204030204" pitchFamily="34" charset="0"/>
                <a:cs typeface="Times New Roman" panose="02020603050405020304" pitchFamily="18" charset="0"/>
              </a:endParaRPr>
            </a:p>
          </xdr:txBody>
        </xdr:sp>
      </mc:Fallback>
    </mc:AlternateContent>
    <xdr:clientData/>
  </xdr:twoCellAnchor>
  <xdr:twoCellAnchor>
    <xdr:from>
      <xdr:col>6</xdr:col>
      <xdr:colOff>38100</xdr:colOff>
      <xdr:row>20</xdr:row>
      <xdr:rowOff>238126</xdr:rowOff>
    </xdr:from>
    <xdr:to>
      <xdr:col>8</xdr:col>
      <xdr:colOff>600075</xdr:colOff>
      <xdr:row>21</xdr:row>
      <xdr:rowOff>38101</xdr:rowOff>
    </xdr:to>
    <xdr:sp macro="" textlink="">
      <xdr:nvSpPr>
        <xdr:cNvPr id="15" name="Cuadro de texto 23">
          <a:extLst>
            <a:ext uri="{FF2B5EF4-FFF2-40B4-BE49-F238E27FC236}">
              <a16:creationId xmlns:a16="http://schemas.microsoft.com/office/drawing/2014/main" id="{4C9F6211-E040-E0F4-D819-30B8DFEB774A}"/>
            </a:ext>
          </a:extLst>
        </xdr:cNvPr>
        <xdr:cNvSpPr txBox="1"/>
      </xdr:nvSpPr>
      <xdr:spPr>
        <a:xfrm>
          <a:off x="3981450" y="7019926"/>
          <a:ext cx="2162175" cy="971550"/>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marL="0" marR="0">
            <a:lnSpc>
              <a:spcPts val="1200"/>
            </a:lnSpc>
            <a:spcAft>
              <a:spcPts val="0"/>
            </a:spcAft>
            <a:buNone/>
          </a:pPr>
          <a:r>
            <a:rPr lang="es-MX" sz="700" b="1" kern="100">
              <a:effectLst/>
              <a:latin typeface="Noto Sans" panose="020B0502040504020204" pitchFamily="34" charset="0"/>
              <a:ea typeface="Calibri" panose="020F0502020204030204" pitchFamily="34" charset="0"/>
              <a:cs typeface="Times New Roman" panose="02020603050405020304" pitchFamily="18" charset="0"/>
            </a:rPr>
            <a:t>Variables</a:t>
          </a:r>
          <a:r>
            <a:rPr lang="es-MX" sz="700" kern="100">
              <a:effectLst/>
              <a:latin typeface="Noto Sans" panose="020B0502040504020204" pitchFamily="34" charset="0"/>
              <a:ea typeface="Calibri" panose="020F0502020204030204" pitchFamily="34" charset="0"/>
              <a:cs typeface="Times New Roman" panose="02020603050405020304" pitchFamily="18" charset="0"/>
            </a:rPr>
            <a:t>:</a:t>
          </a:r>
          <a:endParaRPr lang="en-US" sz="1100" kern="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ts val="1200"/>
            </a:lnSpc>
            <a:spcAft>
              <a:spcPts val="0"/>
            </a:spcAft>
            <a:buNone/>
          </a:pPr>
          <a:r>
            <a:rPr lang="es-MX" sz="700" b="1" kern="100">
              <a:effectLst/>
              <a:latin typeface="Noto Sans" panose="020B0502040504020204" pitchFamily="34" charset="0"/>
              <a:ea typeface="Calibri" panose="020F0502020204030204" pitchFamily="34" charset="0"/>
              <a:cs typeface="Times New Roman" panose="02020603050405020304" pitchFamily="18" charset="0"/>
            </a:rPr>
            <a:t>AFC.-</a:t>
          </a:r>
          <a:r>
            <a:rPr lang="es-MX" sz="700" kern="100">
              <a:effectLst/>
              <a:latin typeface="Noto Sans" panose="020B0502040504020204" pitchFamily="34" charset="0"/>
              <a:ea typeface="Calibri" panose="020F0502020204030204" pitchFamily="34" charset="0"/>
              <a:cs typeface="Times New Roman" panose="02020603050405020304" pitchFamily="18" charset="0"/>
            </a:rPr>
            <a:t> Eficiencia de auditoría financiera y de cumplimiento.</a:t>
          </a:r>
          <a:endParaRPr lang="en-US" sz="1100" kern="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ts val="1200"/>
            </a:lnSpc>
            <a:spcAft>
              <a:spcPts val="0"/>
            </a:spcAft>
            <a:buNone/>
          </a:pPr>
          <a:r>
            <a:rPr lang="es-MX" sz="700" b="1" kern="100">
              <a:effectLst/>
              <a:latin typeface="Noto Sans" panose="020B0502040504020204" pitchFamily="34" charset="0"/>
              <a:ea typeface="Calibri" panose="020F0502020204030204" pitchFamily="34" charset="0"/>
              <a:cs typeface="Times New Roman" panose="02020603050405020304" pitchFamily="18" charset="0"/>
            </a:rPr>
            <a:t>OFn.-</a:t>
          </a:r>
          <a:r>
            <a:rPr lang="es-MX" sz="700" kern="100">
              <a:effectLst/>
              <a:latin typeface="Noto Sans" panose="020B0502040504020204" pitchFamily="34" charset="0"/>
              <a:ea typeface="Calibri" panose="020F0502020204030204" pitchFamily="34" charset="0"/>
              <a:cs typeface="Times New Roman" panose="02020603050405020304" pitchFamily="18" charset="0"/>
            </a:rPr>
            <a:t> Observaciones finales notificadas.</a:t>
          </a:r>
          <a:endParaRPr lang="en-US" sz="1100" kern="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ts val="1200"/>
            </a:lnSpc>
            <a:spcAft>
              <a:spcPts val="0"/>
            </a:spcAft>
            <a:buNone/>
          </a:pPr>
          <a:r>
            <a:rPr lang="es-MX" sz="700" b="1" kern="100">
              <a:effectLst/>
              <a:latin typeface="Noto Sans" panose="020B0502040504020204" pitchFamily="34" charset="0"/>
              <a:ea typeface="Calibri" panose="020F0502020204030204" pitchFamily="34" charset="0"/>
              <a:cs typeface="Times New Roman" panose="02020603050405020304" pitchFamily="18" charset="0"/>
            </a:rPr>
            <a:t>TOr.-</a:t>
          </a:r>
          <a:r>
            <a:rPr lang="es-MX" sz="700" kern="100">
              <a:effectLst/>
              <a:latin typeface="Noto Sans" panose="020B0502040504020204" pitchFamily="34" charset="0"/>
              <a:ea typeface="Calibri" panose="020F0502020204030204" pitchFamily="34" charset="0"/>
              <a:cs typeface="Times New Roman" panose="02020603050405020304" pitchFamily="18" charset="0"/>
            </a:rPr>
            <a:t> Total de Observaciones recibidas.</a:t>
          </a:r>
          <a:endParaRPr lang="en-US" sz="1100" kern="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ts val="1200"/>
            </a:lnSpc>
            <a:spcAft>
              <a:spcPts val="800"/>
            </a:spcAft>
            <a:buNone/>
          </a:pPr>
          <a:r>
            <a:rPr lang="es-MX" sz="700" kern="100">
              <a:effectLst/>
              <a:latin typeface="Noto Sans" panose="020B0502040504020204" pitchFamily="34" charset="0"/>
              <a:ea typeface="Calibri" panose="020F0502020204030204" pitchFamily="34" charset="0"/>
              <a:cs typeface="Times New Roman" panose="02020603050405020304" pitchFamily="18" charset="0"/>
            </a:rPr>
            <a:t> </a:t>
          </a:r>
          <a:endParaRPr lang="en-US" sz="1100" kern="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ts val="1200"/>
            </a:lnSpc>
            <a:spcAft>
              <a:spcPts val="800"/>
            </a:spcAft>
            <a:buNone/>
          </a:pPr>
          <a:r>
            <a:rPr lang="es-MX" sz="700" kern="100">
              <a:effectLst/>
              <a:latin typeface="Noto Sans" panose="020B0502040504020204" pitchFamily="34" charset="0"/>
              <a:ea typeface="Calibri" panose="020F0502020204030204" pitchFamily="34" charset="0"/>
              <a:cs typeface="Times New Roman" panose="02020603050405020304" pitchFamily="18" charset="0"/>
            </a:rPr>
            <a:t> </a:t>
          </a:r>
          <a:endParaRPr lang="en-US" sz="1100" kern="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ts val="1200"/>
            </a:lnSpc>
            <a:spcAft>
              <a:spcPts val="800"/>
            </a:spcAft>
          </a:pPr>
          <a:r>
            <a:rPr lang="es-MX" sz="1100" kern="100">
              <a:effectLst/>
              <a:latin typeface="Calibri" panose="020F0502020204030204" pitchFamily="34" charset="0"/>
              <a:ea typeface="Calibri" panose="020F0502020204030204" pitchFamily="34" charset="0"/>
              <a:cs typeface="Times New Roman" panose="02020603050405020304" pitchFamily="18" charset="0"/>
            </a:rPr>
            <a:t> </a:t>
          </a:r>
          <a:endParaRPr lang="en-US" sz="1100" kern="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6</xdr:col>
      <xdr:colOff>600075</xdr:colOff>
      <xdr:row>29</xdr:row>
      <xdr:rowOff>28575</xdr:rowOff>
    </xdr:from>
    <xdr:to>
      <xdr:col>8</xdr:col>
      <xdr:colOff>9524</xdr:colOff>
      <xdr:row>29</xdr:row>
      <xdr:rowOff>333375</xdr:rowOff>
    </xdr:to>
    <mc:AlternateContent xmlns:mc="http://schemas.openxmlformats.org/markup-compatibility/2006" xmlns:a14="http://schemas.microsoft.com/office/drawing/2010/main">
      <mc:Choice Requires="a14">
        <xdr:sp macro="" textlink="">
          <xdr:nvSpPr>
            <xdr:cNvPr id="16" name="Cuadro de texto 1101551827">
              <a:extLst>
                <a:ext uri="{FF2B5EF4-FFF2-40B4-BE49-F238E27FC236}">
                  <a16:creationId xmlns:a16="http://schemas.microsoft.com/office/drawing/2014/main" id="{9007C3D8-06B1-63AA-8134-88E749E8821B}"/>
                </a:ext>
              </a:extLst>
            </xdr:cNvPr>
            <xdr:cNvSpPr txBox="1"/>
          </xdr:nvSpPr>
          <xdr:spPr>
            <a:xfrm>
              <a:off x="4543425" y="10439400"/>
              <a:ext cx="1009649" cy="304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noAutofit/>
            </a:bodyPr>
            <a:lstStyle/>
            <a:p>
              <a:pPr marL="0" marR="0">
                <a:lnSpc>
                  <a:spcPct val="107000"/>
                </a:lnSpc>
                <a:spcAft>
                  <a:spcPts val="800"/>
                </a:spcAft>
                <a:buNone/>
              </a:pPr>
              <a:r>
                <a:rPr lang="es-MX" sz="800" b="1" kern="100">
                  <a:solidFill>
                    <a:srgbClr val="000000"/>
                  </a:solidFill>
                  <a:effectLst/>
                  <a:latin typeface="Noto Sans" panose="020B0502040504020204" pitchFamily="34" charset="0"/>
                  <a:ea typeface="Calibri" panose="020F0502020204030204" pitchFamily="34" charset="0"/>
                  <a:cs typeface="Times New Roman" panose="02020603050405020304" pitchFamily="18" charset="0"/>
                </a:rPr>
                <a:t> </a:t>
              </a:r>
              <a14:m>
                <m:oMath xmlns:m="http://schemas.openxmlformats.org/officeDocument/2006/math">
                  <m:r>
                    <a:rPr lang="es-MX" sz="800" i="1"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m:t>𝐶𝑉𝑝𝑝</m:t>
                  </m:r>
                  <m:r>
                    <a:rPr lang="es-MX" sz="800" i="1"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m:t>= </m:t>
                  </m:r>
                  <m:f>
                    <m:fPr>
                      <m:ctrlPr>
                        <a:rPr lang="en-US" sz="800" i="1"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m:ctrlPr>
                    </m:fPr>
                    <m:num>
                      <m:r>
                        <a:rPr lang="es-MX" sz="800" i="1"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m:t>𝐶𝑜𝑀𝑎</m:t>
                      </m:r>
                    </m:num>
                    <m:den>
                      <m:r>
                        <a:rPr lang="es-MX" sz="800" i="1"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m:t>𝑉𝑎𝑝𝑝</m:t>
                      </m:r>
                    </m:den>
                  </m:f>
                  <m:r>
                    <a:rPr lang="es-MX" sz="800" i="1"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m:t> </m:t>
                  </m:r>
                </m:oMath>
              </a14:m>
              <a:endParaRPr lang="en-US" sz="800" kern="100">
                <a:effectLst/>
                <a:ea typeface="Calibri" panose="020F0502020204030204" pitchFamily="34" charset="0"/>
                <a:cs typeface="Times New Roman" panose="02020603050405020304" pitchFamily="18" charset="0"/>
              </a:endParaRPr>
            </a:p>
            <a:p>
              <a:pPr marL="0" marR="0">
                <a:lnSpc>
                  <a:spcPct val="107000"/>
                </a:lnSpc>
                <a:spcAft>
                  <a:spcPts val="800"/>
                </a:spcAft>
              </a:pPr>
              <a:r>
                <a:rPr lang="es-MX" sz="1100" kern="100">
                  <a:effectLst/>
                  <a:ea typeface="Calibri" panose="020F0502020204030204" pitchFamily="34" charset="0"/>
                  <a:cs typeface="Times New Roman" panose="02020603050405020304" pitchFamily="18" charset="0"/>
                </a:rPr>
                <a:t> </a:t>
              </a:r>
              <a:endParaRPr lang="en-US" sz="1100" kern="100">
                <a:effectLst/>
                <a:ea typeface="Calibri" panose="020F0502020204030204" pitchFamily="34" charset="0"/>
                <a:cs typeface="Times New Roman" panose="02020603050405020304" pitchFamily="18" charset="0"/>
              </a:endParaRPr>
            </a:p>
          </xdr:txBody>
        </xdr:sp>
      </mc:Choice>
      <mc:Fallback xmlns="">
        <xdr:sp macro="" textlink="">
          <xdr:nvSpPr>
            <xdr:cNvPr id="16" name="Cuadro de texto 1101551827">
              <a:extLst>
                <a:ext uri="{FF2B5EF4-FFF2-40B4-BE49-F238E27FC236}">
                  <a16:creationId xmlns:a16="http://schemas.microsoft.com/office/drawing/2014/main" id="{9007C3D8-06B1-63AA-8134-88E749E8821B}"/>
                </a:ext>
              </a:extLst>
            </xdr:cNvPr>
            <xdr:cNvSpPr txBox="1"/>
          </xdr:nvSpPr>
          <xdr:spPr>
            <a:xfrm>
              <a:off x="4543425" y="10439400"/>
              <a:ext cx="1009649" cy="304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noAutofit/>
            </a:bodyPr>
            <a:lstStyle/>
            <a:p>
              <a:pPr marL="0" marR="0">
                <a:lnSpc>
                  <a:spcPct val="107000"/>
                </a:lnSpc>
                <a:spcAft>
                  <a:spcPts val="800"/>
                </a:spcAft>
                <a:buNone/>
              </a:pPr>
              <a:r>
                <a:rPr lang="es-MX" sz="800" b="1" kern="100">
                  <a:solidFill>
                    <a:srgbClr val="000000"/>
                  </a:solidFill>
                  <a:effectLst/>
                  <a:latin typeface="Noto Sans" panose="020B0502040504020204" pitchFamily="34" charset="0"/>
                  <a:ea typeface="Calibri" panose="020F0502020204030204" pitchFamily="34" charset="0"/>
                  <a:cs typeface="Times New Roman" panose="02020603050405020304" pitchFamily="18" charset="0"/>
                </a:rPr>
                <a:t> </a:t>
              </a:r>
              <a:r>
                <a:rPr lang="es-MX" sz="800" i="0"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a:t>𝐶𝑉𝑝𝑝=  𝐶𝑜𝑀𝑎</a:t>
              </a:r>
              <a:r>
                <a:rPr lang="en-US" sz="800" i="0"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a:t>/</a:t>
              </a:r>
              <a:r>
                <a:rPr lang="es-MX" sz="800" i="0"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a:t>𝑉𝑎𝑝𝑝  </a:t>
              </a:r>
              <a:endParaRPr lang="en-US" sz="800" kern="100">
                <a:effectLst/>
                <a:ea typeface="Calibri" panose="020F0502020204030204" pitchFamily="34" charset="0"/>
                <a:cs typeface="Times New Roman" panose="02020603050405020304" pitchFamily="18" charset="0"/>
              </a:endParaRPr>
            </a:p>
            <a:p>
              <a:pPr marL="0" marR="0">
                <a:lnSpc>
                  <a:spcPct val="107000"/>
                </a:lnSpc>
                <a:spcAft>
                  <a:spcPts val="800"/>
                </a:spcAft>
              </a:pPr>
              <a:r>
                <a:rPr lang="es-MX" sz="1100" kern="100">
                  <a:effectLst/>
                  <a:ea typeface="Calibri" panose="020F0502020204030204" pitchFamily="34" charset="0"/>
                  <a:cs typeface="Times New Roman" panose="02020603050405020304" pitchFamily="18" charset="0"/>
                </a:rPr>
                <a:t> </a:t>
              </a:r>
              <a:endParaRPr lang="en-US" sz="1100" kern="100">
                <a:effectLst/>
                <a:ea typeface="Calibri" panose="020F0502020204030204" pitchFamily="34" charset="0"/>
                <a:cs typeface="Times New Roman" panose="02020603050405020304" pitchFamily="18" charset="0"/>
              </a:endParaRPr>
            </a:p>
          </xdr:txBody>
        </xdr:sp>
      </mc:Fallback>
    </mc:AlternateContent>
    <xdr:clientData/>
  </xdr:twoCellAnchor>
  <xdr:twoCellAnchor>
    <xdr:from>
      <xdr:col>6</xdr:col>
      <xdr:colOff>38100</xdr:colOff>
      <xdr:row>29</xdr:row>
      <xdr:rowOff>266700</xdr:rowOff>
    </xdr:from>
    <xdr:to>
      <xdr:col>9</xdr:col>
      <xdr:colOff>142875</xdr:colOff>
      <xdr:row>30</xdr:row>
      <xdr:rowOff>104775</xdr:rowOff>
    </xdr:to>
    <xdr:sp macro="" textlink="">
      <xdr:nvSpPr>
        <xdr:cNvPr id="17" name="Cuadro de texto 23">
          <a:extLst>
            <a:ext uri="{FF2B5EF4-FFF2-40B4-BE49-F238E27FC236}">
              <a16:creationId xmlns:a16="http://schemas.microsoft.com/office/drawing/2014/main" id="{F60A99B7-0B19-52A9-D3F2-0FA886E48061}"/>
            </a:ext>
          </a:extLst>
        </xdr:cNvPr>
        <xdr:cNvSpPr txBox="1"/>
      </xdr:nvSpPr>
      <xdr:spPr>
        <a:xfrm>
          <a:off x="3981450" y="10677525"/>
          <a:ext cx="2333625" cy="1162050"/>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marL="0" marR="0">
            <a:lnSpc>
              <a:spcPts val="1200"/>
            </a:lnSpc>
            <a:spcAft>
              <a:spcPts val="0"/>
            </a:spcAft>
            <a:buNone/>
          </a:pPr>
          <a:r>
            <a:rPr lang="es-MX" sz="700" b="1" kern="100">
              <a:effectLst/>
              <a:latin typeface="Noto Sans" panose="020B0502040504020204" pitchFamily="34" charset="0"/>
              <a:ea typeface="Calibri" panose="020F0502020204030204" pitchFamily="34" charset="0"/>
              <a:cs typeface="Times New Roman" panose="02020603050405020304" pitchFamily="18" charset="0"/>
            </a:rPr>
            <a:t>Variables</a:t>
          </a:r>
          <a:r>
            <a:rPr lang="es-MX" sz="700" kern="100">
              <a:effectLst/>
              <a:latin typeface="Noto Sans" panose="020B0502040504020204" pitchFamily="34" charset="0"/>
              <a:ea typeface="Calibri" panose="020F0502020204030204" pitchFamily="34" charset="0"/>
              <a:cs typeface="Times New Roman" panose="02020603050405020304" pitchFamily="18" charset="0"/>
            </a:rPr>
            <a:t>:</a:t>
          </a:r>
          <a:endParaRPr lang="en-US" sz="1100" kern="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ts val="1200"/>
            </a:lnSpc>
            <a:spcAft>
              <a:spcPts val="0"/>
            </a:spcAft>
            <a:buNone/>
          </a:pPr>
          <a:r>
            <a:rPr lang="es-MX" sz="700" b="1" kern="100">
              <a:effectLst/>
              <a:latin typeface="Noto Sans" panose="020B0502040504020204" pitchFamily="34" charset="0"/>
              <a:ea typeface="Calibri" panose="020F0502020204030204" pitchFamily="34" charset="0"/>
              <a:cs typeface="Times New Roman" panose="02020603050405020304" pitchFamily="18" charset="0"/>
            </a:rPr>
            <a:t>CVpp.-</a:t>
          </a:r>
          <a:r>
            <a:rPr lang="es-MX" sz="700" kern="100">
              <a:effectLst/>
              <a:latin typeface="Noto Sans" panose="020B0502040504020204" pitchFamily="34" charset="0"/>
              <a:ea typeface="Calibri" panose="020F0502020204030204" pitchFamily="34" charset="0"/>
              <a:cs typeface="Times New Roman" panose="02020603050405020304" pitchFamily="18" charset="0"/>
            </a:rPr>
            <a:t> Costos entre el volumen producido.</a:t>
          </a:r>
          <a:endParaRPr lang="en-US" sz="1100" kern="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ts val="1200"/>
            </a:lnSpc>
            <a:spcAft>
              <a:spcPts val="0"/>
            </a:spcAft>
            <a:buNone/>
          </a:pPr>
          <a:r>
            <a:rPr lang="es-MX" sz="700" b="1" kern="100">
              <a:effectLst/>
              <a:latin typeface="Noto Sans" panose="020B0502040504020204" pitchFamily="34" charset="0"/>
              <a:ea typeface="Calibri" panose="020F0502020204030204" pitchFamily="34" charset="0"/>
              <a:cs typeface="Times New Roman" panose="02020603050405020304" pitchFamily="18" charset="0"/>
            </a:rPr>
            <a:t>CoMa.-</a:t>
          </a:r>
          <a:r>
            <a:rPr lang="es-MX" sz="700" kern="100">
              <a:effectLst/>
              <a:latin typeface="Noto Sans" panose="020B0502040504020204" pitchFamily="34" charset="0"/>
              <a:ea typeface="Calibri" panose="020F0502020204030204" pitchFamily="34" charset="0"/>
              <a:cs typeface="Times New Roman" panose="02020603050405020304" pitchFamily="18" charset="0"/>
            </a:rPr>
            <a:t> Costos de operación, mantenimiento y administración.</a:t>
          </a:r>
          <a:endParaRPr lang="en-US" sz="1100" kern="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ts val="1200"/>
            </a:lnSpc>
            <a:spcAft>
              <a:spcPts val="0"/>
            </a:spcAft>
            <a:buNone/>
          </a:pPr>
          <a:r>
            <a:rPr lang="es-MX" sz="700" b="1" kern="100">
              <a:effectLst/>
              <a:latin typeface="Noto Sans" panose="020B0502040504020204" pitchFamily="34" charset="0"/>
              <a:ea typeface="Calibri" panose="020F0502020204030204" pitchFamily="34" charset="0"/>
              <a:cs typeface="Times New Roman" panose="02020603050405020304" pitchFamily="18" charset="0"/>
            </a:rPr>
            <a:t>Vapp.-</a:t>
          </a:r>
          <a:r>
            <a:rPr lang="es-MX" sz="700" kern="100">
              <a:effectLst/>
              <a:latin typeface="Noto Sans" panose="020B0502040504020204" pitchFamily="34" charset="0"/>
              <a:ea typeface="Calibri" panose="020F0502020204030204" pitchFamily="34" charset="0"/>
              <a:cs typeface="Times New Roman" panose="02020603050405020304" pitchFamily="18" charset="0"/>
            </a:rPr>
            <a:t> Volumen trimestral producido de agua potable.</a:t>
          </a:r>
          <a:endParaRPr lang="en-US" sz="1100" kern="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ts val="1200"/>
            </a:lnSpc>
            <a:spcAft>
              <a:spcPts val="800"/>
            </a:spcAft>
            <a:buNone/>
          </a:pPr>
          <a:r>
            <a:rPr lang="es-MX" sz="700" kern="100">
              <a:effectLst/>
              <a:latin typeface="Noto Sans" panose="020B0502040504020204" pitchFamily="34" charset="0"/>
              <a:ea typeface="Calibri" panose="020F0502020204030204" pitchFamily="34" charset="0"/>
              <a:cs typeface="Times New Roman" panose="02020603050405020304" pitchFamily="18" charset="0"/>
            </a:rPr>
            <a:t> </a:t>
          </a:r>
          <a:endParaRPr lang="en-US" sz="1100" kern="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ts val="1200"/>
            </a:lnSpc>
            <a:spcAft>
              <a:spcPts val="800"/>
            </a:spcAft>
            <a:buNone/>
          </a:pPr>
          <a:r>
            <a:rPr lang="es-MX" sz="700" kern="100">
              <a:effectLst/>
              <a:latin typeface="Noto Sans" panose="020B0502040504020204" pitchFamily="34" charset="0"/>
              <a:ea typeface="Calibri" panose="020F0502020204030204" pitchFamily="34" charset="0"/>
              <a:cs typeface="Times New Roman" panose="02020603050405020304" pitchFamily="18" charset="0"/>
            </a:rPr>
            <a:t> </a:t>
          </a:r>
          <a:endParaRPr lang="en-US" sz="1100" kern="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ts val="1200"/>
            </a:lnSpc>
            <a:spcAft>
              <a:spcPts val="800"/>
            </a:spcAft>
          </a:pPr>
          <a:r>
            <a:rPr lang="es-MX" sz="1100" kern="100">
              <a:effectLst/>
              <a:latin typeface="Calibri" panose="020F0502020204030204" pitchFamily="34" charset="0"/>
              <a:ea typeface="Calibri" panose="020F0502020204030204" pitchFamily="34" charset="0"/>
              <a:cs typeface="Times New Roman" panose="02020603050405020304" pitchFamily="18" charset="0"/>
            </a:rPr>
            <a:t> </a:t>
          </a:r>
          <a:endParaRPr lang="en-US" sz="1100" kern="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6</xdr:col>
      <xdr:colOff>38100</xdr:colOff>
      <xdr:row>110</xdr:row>
      <xdr:rowOff>466726</xdr:rowOff>
    </xdr:from>
    <xdr:to>
      <xdr:col>8</xdr:col>
      <xdr:colOff>590550</xdr:colOff>
      <xdr:row>110</xdr:row>
      <xdr:rowOff>1343026</xdr:rowOff>
    </xdr:to>
    <xdr:sp macro="" textlink="">
      <xdr:nvSpPr>
        <xdr:cNvPr id="20" name="Cuadro de texto 23">
          <a:extLst>
            <a:ext uri="{FF2B5EF4-FFF2-40B4-BE49-F238E27FC236}">
              <a16:creationId xmlns:a16="http://schemas.microsoft.com/office/drawing/2014/main" id="{F8780037-4C24-9277-919D-C0071196AC0F}"/>
            </a:ext>
          </a:extLst>
        </xdr:cNvPr>
        <xdr:cNvSpPr txBox="1"/>
      </xdr:nvSpPr>
      <xdr:spPr>
        <a:xfrm>
          <a:off x="3981450" y="22098001"/>
          <a:ext cx="2152650" cy="876300"/>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marL="0" marR="0">
            <a:lnSpc>
              <a:spcPts val="1200"/>
            </a:lnSpc>
            <a:spcAft>
              <a:spcPts val="0"/>
            </a:spcAft>
            <a:buNone/>
          </a:pPr>
          <a:r>
            <a:rPr lang="es-MX" sz="700" b="1" kern="100">
              <a:effectLst/>
              <a:latin typeface="Noto Sans" panose="020B0502040504020204" pitchFamily="34" charset="0"/>
              <a:ea typeface="Calibri" panose="020F0502020204030204" pitchFamily="34" charset="0"/>
              <a:cs typeface="Times New Roman" panose="02020603050405020304" pitchFamily="18" charset="0"/>
            </a:rPr>
            <a:t>Variables</a:t>
          </a:r>
          <a:r>
            <a:rPr lang="es-MX" sz="700" kern="100">
              <a:effectLst/>
              <a:latin typeface="Noto Sans" panose="020B0502040504020204" pitchFamily="34" charset="0"/>
              <a:ea typeface="Calibri" panose="020F0502020204030204" pitchFamily="34" charset="0"/>
              <a:cs typeface="Times New Roman" panose="02020603050405020304" pitchFamily="18" charset="0"/>
            </a:rPr>
            <a:t>:</a:t>
          </a:r>
          <a:endParaRPr lang="en-US" sz="1100" kern="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ts val="1200"/>
            </a:lnSpc>
            <a:spcAft>
              <a:spcPts val="0"/>
            </a:spcAft>
            <a:buNone/>
          </a:pPr>
          <a:r>
            <a:rPr lang="es-MX" sz="700" b="1" kern="100">
              <a:effectLst/>
              <a:latin typeface="Noto Sans" panose="020B0502040504020204" pitchFamily="34" charset="0"/>
              <a:ea typeface="Calibri" panose="020F0502020204030204" pitchFamily="34" charset="0"/>
              <a:cs typeface="Times New Roman" panose="02020603050405020304" pitchFamily="18" charset="0"/>
            </a:rPr>
            <a:t>PIRS.-</a:t>
          </a:r>
          <a:r>
            <a:rPr lang="es-MX" sz="700" kern="100">
              <a:effectLst/>
              <a:latin typeface="Noto Sans" panose="020B0502040504020204" pitchFamily="34" charset="0"/>
              <a:ea typeface="Calibri" panose="020F0502020204030204" pitchFamily="34" charset="0"/>
              <a:cs typeface="Times New Roman" panose="02020603050405020304" pitchFamily="18" charset="0"/>
            </a:rPr>
            <a:t> Población informada en redes sociales por cada mil tomas.</a:t>
          </a:r>
          <a:endParaRPr lang="en-US" sz="1100" kern="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ts val="1200"/>
            </a:lnSpc>
            <a:spcAft>
              <a:spcPts val="0"/>
            </a:spcAft>
            <a:buNone/>
          </a:pPr>
          <a:r>
            <a:rPr lang="es-MX" sz="700" b="1" kern="100">
              <a:effectLst/>
              <a:latin typeface="Noto Sans" panose="020B0502040504020204" pitchFamily="34" charset="0"/>
              <a:ea typeface="Calibri" panose="020F0502020204030204" pitchFamily="34" charset="0"/>
              <a:cs typeface="Times New Roman" panose="02020603050405020304" pitchFamily="18" charset="0"/>
            </a:rPr>
            <a:t>NoSEG.-</a:t>
          </a:r>
          <a:r>
            <a:rPr lang="es-MX" sz="700" kern="100">
              <a:effectLst/>
              <a:latin typeface="Noto Sans" panose="020B0502040504020204" pitchFamily="34" charset="0"/>
              <a:ea typeface="Calibri" panose="020F0502020204030204" pitchFamily="34" charset="0"/>
              <a:cs typeface="Times New Roman" panose="02020603050405020304" pitchFamily="18" charset="0"/>
            </a:rPr>
            <a:t> Número de seguidores registrados.</a:t>
          </a:r>
          <a:endParaRPr lang="en-US" sz="1100" kern="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ts val="1200"/>
            </a:lnSpc>
            <a:spcAft>
              <a:spcPts val="0"/>
            </a:spcAft>
            <a:buNone/>
          </a:pPr>
          <a:r>
            <a:rPr lang="es-MX" sz="700" b="1" kern="100">
              <a:effectLst/>
              <a:latin typeface="Noto Sans" panose="020B0502040504020204" pitchFamily="34" charset="0"/>
              <a:ea typeface="Calibri" panose="020F0502020204030204" pitchFamily="34" charset="0"/>
              <a:cs typeface="Times New Roman" panose="02020603050405020304" pitchFamily="18" charset="0"/>
            </a:rPr>
            <a:t>NtR.-</a:t>
          </a:r>
          <a:r>
            <a:rPr lang="es-MX" sz="700" kern="100">
              <a:effectLst/>
              <a:latin typeface="Noto Sans" panose="020B0502040504020204" pitchFamily="34" charset="0"/>
              <a:ea typeface="Calibri" panose="020F0502020204030204" pitchFamily="34" charset="0"/>
              <a:cs typeface="Times New Roman" panose="02020603050405020304" pitchFamily="18" charset="0"/>
            </a:rPr>
            <a:t> Número de tomas registradas.</a:t>
          </a:r>
          <a:endParaRPr lang="en-US" sz="1100" kern="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ts val="1200"/>
            </a:lnSpc>
            <a:spcAft>
              <a:spcPts val="800"/>
            </a:spcAft>
            <a:buNone/>
          </a:pPr>
          <a:r>
            <a:rPr lang="es-MX" sz="700" kern="100">
              <a:effectLst/>
              <a:latin typeface="Noto Sans" panose="020B0502040504020204" pitchFamily="34" charset="0"/>
              <a:ea typeface="Calibri" panose="020F0502020204030204" pitchFamily="34" charset="0"/>
              <a:cs typeface="Times New Roman" panose="02020603050405020304" pitchFamily="18" charset="0"/>
            </a:rPr>
            <a:t> </a:t>
          </a:r>
          <a:endParaRPr lang="en-US" sz="1100" kern="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ts val="1200"/>
            </a:lnSpc>
            <a:spcAft>
              <a:spcPts val="800"/>
            </a:spcAft>
            <a:buNone/>
          </a:pPr>
          <a:r>
            <a:rPr lang="es-MX" sz="700" kern="100">
              <a:effectLst/>
              <a:latin typeface="Noto Sans" panose="020B0502040504020204" pitchFamily="34" charset="0"/>
              <a:ea typeface="Calibri" panose="020F0502020204030204" pitchFamily="34" charset="0"/>
              <a:cs typeface="Times New Roman" panose="02020603050405020304" pitchFamily="18" charset="0"/>
            </a:rPr>
            <a:t> </a:t>
          </a:r>
          <a:endParaRPr lang="en-US" sz="1100" kern="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ts val="1200"/>
            </a:lnSpc>
            <a:spcAft>
              <a:spcPts val="800"/>
            </a:spcAft>
            <a:buNone/>
          </a:pPr>
          <a:r>
            <a:rPr lang="es-MX" sz="700" kern="100">
              <a:effectLst/>
              <a:latin typeface="Noto Sans" panose="020B0502040504020204" pitchFamily="34" charset="0"/>
              <a:ea typeface="Calibri" panose="020F0502020204030204" pitchFamily="34" charset="0"/>
              <a:cs typeface="Times New Roman" panose="02020603050405020304" pitchFamily="18" charset="0"/>
            </a:rPr>
            <a:t> </a:t>
          </a:r>
          <a:endParaRPr lang="en-US" sz="1100" kern="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ts val="1200"/>
            </a:lnSpc>
            <a:spcAft>
              <a:spcPts val="800"/>
            </a:spcAft>
          </a:pPr>
          <a:r>
            <a:rPr lang="es-MX" sz="1100" kern="100">
              <a:effectLst/>
              <a:latin typeface="Calibri" panose="020F0502020204030204" pitchFamily="34" charset="0"/>
              <a:ea typeface="Calibri" panose="020F0502020204030204" pitchFamily="34" charset="0"/>
              <a:cs typeface="Times New Roman" panose="02020603050405020304" pitchFamily="18" charset="0"/>
            </a:rPr>
            <a:t> </a:t>
          </a:r>
          <a:endParaRPr lang="en-US" sz="1100" kern="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6</xdr:col>
      <xdr:colOff>285750</xdr:colOff>
      <xdr:row>110</xdr:row>
      <xdr:rowOff>57150</xdr:rowOff>
    </xdr:from>
    <xdr:to>
      <xdr:col>8</xdr:col>
      <xdr:colOff>287655</xdr:colOff>
      <xdr:row>110</xdr:row>
      <xdr:rowOff>548640</xdr:rowOff>
    </xdr:to>
    <mc:AlternateContent xmlns:mc="http://schemas.openxmlformats.org/markup-compatibility/2006" xmlns:a14="http://schemas.microsoft.com/office/drawing/2010/main">
      <mc:Choice Requires="a14">
        <xdr:sp macro="" textlink="">
          <xdr:nvSpPr>
            <xdr:cNvPr id="21" name="Cuadro de texto 1839226849">
              <a:extLst>
                <a:ext uri="{FF2B5EF4-FFF2-40B4-BE49-F238E27FC236}">
                  <a16:creationId xmlns:a16="http://schemas.microsoft.com/office/drawing/2014/main" id="{5C663360-E2C3-1FD9-E82C-154B72CC62E3}"/>
                </a:ext>
              </a:extLst>
            </xdr:cNvPr>
            <xdr:cNvSpPr txBox="1"/>
          </xdr:nvSpPr>
          <xdr:spPr>
            <a:xfrm>
              <a:off x="4229100" y="21688425"/>
              <a:ext cx="1602105" cy="4914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noAutofit/>
            </a:bodyPr>
            <a:lstStyle/>
            <a:p>
              <a:pPr marL="0" marR="0">
                <a:lnSpc>
                  <a:spcPct val="107000"/>
                </a:lnSpc>
                <a:spcAft>
                  <a:spcPts val="800"/>
                </a:spcAft>
                <a:buNone/>
              </a:pPr>
              <a14:m>
                <m:oMathPara xmlns:m="http://schemas.openxmlformats.org/officeDocument/2006/math">
                  <m:oMathParaPr>
                    <m:jc m:val="centerGroup"/>
                  </m:oMathParaPr>
                  <m:oMath xmlns:m="http://schemas.openxmlformats.org/officeDocument/2006/math">
                    <m:r>
                      <a:rPr lang="es-MX" sz="700" i="1"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m:t>𝑃𝐼𝑅𝑆</m:t>
                    </m:r>
                    <m:r>
                      <a:rPr lang="es-MX" sz="700" i="1"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m:t>= </m:t>
                    </m:r>
                    <m:f>
                      <m:fPr>
                        <m:ctrlPr>
                          <a:rPr lang="en-US" sz="700" i="1"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m:ctrlPr>
                      </m:fPr>
                      <m:num>
                        <m:r>
                          <a:rPr lang="es-MX" sz="700" i="1"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m:t>(</m:t>
                        </m:r>
                        <m:r>
                          <a:rPr lang="es-MX" sz="700" i="1"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m:t>𝑁𝑜𝑆𝐸𝐺</m:t>
                        </m:r>
                        <m:r>
                          <a:rPr lang="es-MX" sz="700" i="1"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m:t>)(1000)</m:t>
                        </m:r>
                      </m:num>
                      <m:den>
                        <m:r>
                          <a:rPr lang="es-MX" sz="700" i="1"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m:t>𝑁𝑡𝑅</m:t>
                        </m:r>
                      </m:den>
                    </m:f>
                    <m:r>
                      <a:rPr lang="es-MX" sz="700" i="1"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m:t> </m:t>
                    </m:r>
                  </m:oMath>
                </m:oMathPara>
              </a14:m>
              <a:endParaRPr lang="en-US" sz="1100" kern="100">
                <a:effectLst/>
                <a:ea typeface="Calibri" panose="020F0502020204030204" pitchFamily="34" charset="0"/>
                <a:cs typeface="Times New Roman" panose="02020603050405020304" pitchFamily="18" charset="0"/>
              </a:endParaRPr>
            </a:p>
            <a:p>
              <a:pPr marL="0" marR="0">
                <a:lnSpc>
                  <a:spcPct val="107000"/>
                </a:lnSpc>
                <a:spcAft>
                  <a:spcPts val="800"/>
                </a:spcAft>
              </a:pPr>
              <a:r>
                <a:rPr lang="es-MX" sz="1100" kern="100">
                  <a:effectLst/>
                  <a:ea typeface="Calibri" panose="020F0502020204030204" pitchFamily="34" charset="0"/>
                  <a:cs typeface="Times New Roman" panose="02020603050405020304" pitchFamily="18" charset="0"/>
                </a:rPr>
                <a:t> </a:t>
              </a:r>
              <a:endParaRPr lang="en-US" sz="1100" kern="100">
                <a:effectLst/>
                <a:ea typeface="Calibri" panose="020F0502020204030204" pitchFamily="34" charset="0"/>
                <a:cs typeface="Times New Roman" panose="02020603050405020304" pitchFamily="18" charset="0"/>
              </a:endParaRPr>
            </a:p>
          </xdr:txBody>
        </xdr:sp>
      </mc:Choice>
      <mc:Fallback xmlns="">
        <xdr:sp macro="" textlink="">
          <xdr:nvSpPr>
            <xdr:cNvPr id="21" name="Cuadro de texto 1839226849">
              <a:extLst>
                <a:ext uri="{FF2B5EF4-FFF2-40B4-BE49-F238E27FC236}">
                  <a16:creationId xmlns:a16="http://schemas.microsoft.com/office/drawing/2014/main" id="{5C663360-E2C3-1FD9-E82C-154B72CC62E3}"/>
                </a:ext>
              </a:extLst>
            </xdr:cNvPr>
            <xdr:cNvSpPr txBox="1"/>
          </xdr:nvSpPr>
          <xdr:spPr>
            <a:xfrm>
              <a:off x="4229100" y="21688425"/>
              <a:ext cx="1602105" cy="4914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noAutofit/>
            </a:bodyPr>
            <a:lstStyle/>
            <a:p>
              <a:pPr marL="0" marR="0">
                <a:lnSpc>
                  <a:spcPct val="107000"/>
                </a:lnSpc>
                <a:spcAft>
                  <a:spcPts val="800"/>
                </a:spcAft>
                <a:buNone/>
              </a:pPr>
              <a:r>
                <a:rPr lang="es-MX" sz="700" i="0"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a:t>𝑃𝐼𝑅𝑆=  </a:t>
              </a:r>
              <a:r>
                <a:rPr lang="en-US" sz="700" i="0"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a:t>(</a:t>
              </a:r>
              <a:r>
                <a:rPr lang="es-MX" sz="700" i="0"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a:t>(𝑁𝑜𝑆𝐸𝐺)(1000)</a:t>
              </a:r>
              <a:r>
                <a:rPr lang="en-US" sz="700" i="0"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a:t>)/</a:t>
              </a:r>
              <a:r>
                <a:rPr lang="es-MX" sz="700" i="0"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a:t>𝑁𝑡𝑅  </a:t>
              </a:r>
              <a:endParaRPr lang="en-US" sz="1100" kern="100">
                <a:effectLst/>
                <a:ea typeface="Calibri" panose="020F0502020204030204" pitchFamily="34" charset="0"/>
                <a:cs typeface="Times New Roman" panose="02020603050405020304" pitchFamily="18" charset="0"/>
              </a:endParaRPr>
            </a:p>
            <a:p>
              <a:pPr marL="0" marR="0">
                <a:lnSpc>
                  <a:spcPct val="107000"/>
                </a:lnSpc>
                <a:spcAft>
                  <a:spcPts val="800"/>
                </a:spcAft>
              </a:pPr>
              <a:r>
                <a:rPr lang="es-MX" sz="1100" kern="100">
                  <a:effectLst/>
                  <a:ea typeface="Calibri" panose="020F0502020204030204" pitchFamily="34" charset="0"/>
                  <a:cs typeface="Times New Roman" panose="02020603050405020304" pitchFamily="18" charset="0"/>
                </a:rPr>
                <a:t> </a:t>
              </a:r>
              <a:endParaRPr lang="en-US" sz="1100" kern="100">
                <a:effectLst/>
                <a:ea typeface="Calibri" panose="020F0502020204030204" pitchFamily="34" charset="0"/>
                <a:cs typeface="Times New Roman" panose="02020603050405020304" pitchFamily="18" charset="0"/>
              </a:endParaRPr>
            </a:p>
          </xdr:txBody>
        </xdr:sp>
      </mc:Fallback>
    </mc:AlternateContent>
    <xdr:clientData/>
  </xdr:twoCellAnchor>
  <xdr:twoCellAnchor>
    <xdr:from>
      <xdr:col>6</xdr:col>
      <xdr:colOff>514350</xdr:colOff>
      <xdr:row>141</xdr:row>
      <xdr:rowOff>38100</xdr:rowOff>
    </xdr:from>
    <xdr:to>
      <xdr:col>8</xdr:col>
      <xdr:colOff>142875</xdr:colOff>
      <xdr:row>141</xdr:row>
      <xdr:rowOff>342900</xdr:rowOff>
    </xdr:to>
    <mc:AlternateContent xmlns:mc="http://schemas.openxmlformats.org/markup-compatibility/2006" xmlns:a14="http://schemas.microsoft.com/office/drawing/2010/main">
      <mc:Choice Requires="a14">
        <xdr:sp macro="" textlink="">
          <xdr:nvSpPr>
            <xdr:cNvPr id="22" name="Cuadro de texto 1663729726">
              <a:extLst>
                <a:ext uri="{FF2B5EF4-FFF2-40B4-BE49-F238E27FC236}">
                  <a16:creationId xmlns:a16="http://schemas.microsoft.com/office/drawing/2014/main" id="{D7ED8C67-750F-6604-C317-C784AD56EDCF}"/>
                </a:ext>
              </a:extLst>
            </xdr:cNvPr>
            <xdr:cNvSpPr txBox="1"/>
          </xdr:nvSpPr>
          <xdr:spPr>
            <a:xfrm>
              <a:off x="4457700" y="39081075"/>
              <a:ext cx="1228725" cy="304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noAutofit/>
            </a:bodyPr>
            <a:lstStyle/>
            <a:p>
              <a:pPr marL="0" marR="0">
                <a:lnSpc>
                  <a:spcPct val="107000"/>
                </a:lnSpc>
                <a:spcAft>
                  <a:spcPts val="800"/>
                </a:spcAft>
                <a:buNone/>
              </a:pPr>
              <a:r>
                <a:rPr lang="es-MX" sz="900" b="1" kern="100">
                  <a:solidFill>
                    <a:srgbClr val="000000"/>
                  </a:solidFill>
                  <a:effectLst/>
                  <a:latin typeface="Noto Sans" panose="020B0502040504020204" pitchFamily="34" charset="0"/>
                  <a:ea typeface="Calibri" panose="020F0502020204030204" pitchFamily="34" charset="0"/>
                  <a:cs typeface="Times New Roman" panose="02020603050405020304" pitchFamily="18" charset="0"/>
                </a:rPr>
                <a:t> </a:t>
              </a:r>
              <a14:m>
                <m:oMath xmlns:m="http://schemas.openxmlformats.org/officeDocument/2006/math">
                  <m:r>
                    <a:rPr lang="es-MX" sz="900" i="1"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m:t>𝑉𝑇𝑂𝐾</m:t>
                  </m:r>
                  <m:r>
                    <a:rPr lang="es-MX" sz="900" i="1"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m:t>= </m:t>
                  </m:r>
                  <m:f>
                    <m:fPr>
                      <m:ctrlPr>
                        <a:rPr lang="en-US" sz="900" i="1"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m:ctrlPr>
                    </m:fPr>
                    <m:num>
                      <m:r>
                        <a:rPr lang="es-MX" sz="900" i="1"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m:t>(</m:t>
                      </m:r>
                      <m:r>
                        <a:rPr lang="es-MX" sz="900" i="1"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m:t>𝑉𝑖𝑅</m:t>
                      </m:r>
                      <m:r>
                        <a:rPr lang="es-MX" sz="900" i="1"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m:t>)(1000)</m:t>
                      </m:r>
                    </m:num>
                    <m:den>
                      <m:r>
                        <a:rPr lang="es-MX" sz="900" i="1"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m:t>𝑁𝑡𝑅</m:t>
                      </m:r>
                    </m:den>
                  </m:f>
                  <m:r>
                    <a:rPr lang="es-MX" sz="900" i="1"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m:t> </m:t>
                  </m:r>
                </m:oMath>
              </a14:m>
              <a:endParaRPr lang="en-US" sz="900" kern="100">
                <a:effectLst/>
                <a:ea typeface="Calibri" panose="020F0502020204030204" pitchFamily="34" charset="0"/>
                <a:cs typeface="Times New Roman" panose="02020603050405020304" pitchFamily="18" charset="0"/>
              </a:endParaRPr>
            </a:p>
            <a:p>
              <a:pPr marL="0" marR="0">
                <a:lnSpc>
                  <a:spcPct val="107000"/>
                </a:lnSpc>
                <a:spcAft>
                  <a:spcPts val="800"/>
                </a:spcAft>
              </a:pPr>
              <a:r>
                <a:rPr lang="es-MX" sz="1100" kern="100">
                  <a:effectLst/>
                  <a:ea typeface="Calibri" panose="020F0502020204030204" pitchFamily="34" charset="0"/>
                  <a:cs typeface="Times New Roman" panose="02020603050405020304" pitchFamily="18" charset="0"/>
                </a:rPr>
                <a:t> </a:t>
              </a:r>
              <a:endParaRPr lang="en-US" sz="1100" kern="100">
                <a:effectLst/>
                <a:ea typeface="Calibri" panose="020F0502020204030204" pitchFamily="34" charset="0"/>
                <a:cs typeface="Times New Roman" panose="02020603050405020304" pitchFamily="18" charset="0"/>
              </a:endParaRPr>
            </a:p>
          </xdr:txBody>
        </xdr:sp>
      </mc:Choice>
      <mc:Fallback xmlns="">
        <xdr:sp macro="" textlink="">
          <xdr:nvSpPr>
            <xdr:cNvPr id="22" name="Cuadro de texto 1663729726">
              <a:extLst>
                <a:ext uri="{FF2B5EF4-FFF2-40B4-BE49-F238E27FC236}">
                  <a16:creationId xmlns:a16="http://schemas.microsoft.com/office/drawing/2014/main" id="{D7ED8C67-750F-6604-C317-C784AD56EDCF}"/>
                </a:ext>
              </a:extLst>
            </xdr:cNvPr>
            <xdr:cNvSpPr txBox="1"/>
          </xdr:nvSpPr>
          <xdr:spPr>
            <a:xfrm>
              <a:off x="4457700" y="39081075"/>
              <a:ext cx="1228725" cy="304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noAutofit/>
            </a:bodyPr>
            <a:lstStyle/>
            <a:p>
              <a:pPr marL="0" marR="0">
                <a:lnSpc>
                  <a:spcPct val="107000"/>
                </a:lnSpc>
                <a:spcAft>
                  <a:spcPts val="800"/>
                </a:spcAft>
                <a:buNone/>
              </a:pPr>
              <a:r>
                <a:rPr lang="es-MX" sz="900" b="1" kern="100">
                  <a:solidFill>
                    <a:srgbClr val="000000"/>
                  </a:solidFill>
                  <a:effectLst/>
                  <a:latin typeface="Noto Sans" panose="020B0502040504020204" pitchFamily="34" charset="0"/>
                  <a:ea typeface="Calibri" panose="020F0502020204030204" pitchFamily="34" charset="0"/>
                  <a:cs typeface="Times New Roman" panose="02020603050405020304" pitchFamily="18" charset="0"/>
                </a:rPr>
                <a:t> </a:t>
              </a:r>
              <a:r>
                <a:rPr lang="es-MX" sz="900" i="0"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a:t>𝑉𝑇𝑂𝐾=  </a:t>
              </a:r>
              <a:r>
                <a:rPr lang="en-US" sz="900" i="0"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a:t>(</a:t>
              </a:r>
              <a:r>
                <a:rPr lang="es-MX" sz="900" i="0"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a:t>(𝑉𝑖𝑅)(1000)</a:t>
              </a:r>
              <a:r>
                <a:rPr lang="en-US" sz="900" i="0"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a:t>)/</a:t>
              </a:r>
              <a:r>
                <a:rPr lang="es-MX" sz="900" i="0"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a:t>𝑁𝑡𝑅  </a:t>
              </a:r>
              <a:endParaRPr lang="en-US" sz="900" kern="100">
                <a:effectLst/>
                <a:ea typeface="Calibri" panose="020F0502020204030204" pitchFamily="34" charset="0"/>
                <a:cs typeface="Times New Roman" panose="02020603050405020304" pitchFamily="18" charset="0"/>
              </a:endParaRPr>
            </a:p>
            <a:p>
              <a:pPr marL="0" marR="0">
                <a:lnSpc>
                  <a:spcPct val="107000"/>
                </a:lnSpc>
                <a:spcAft>
                  <a:spcPts val="800"/>
                </a:spcAft>
              </a:pPr>
              <a:r>
                <a:rPr lang="es-MX" sz="1100" kern="100">
                  <a:effectLst/>
                  <a:ea typeface="Calibri" panose="020F0502020204030204" pitchFamily="34" charset="0"/>
                  <a:cs typeface="Times New Roman" panose="02020603050405020304" pitchFamily="18" charset="0"/>
                </a:rPr>
                <a:t> </a:t>
              </a:r>
              <a:endParaRPr lang="en-US" sz="1100" kern="100">
                <a:effectLst/>
                <a:ea typeface="Calibri" panose="020F0502020204030204" pitchFamily="34" charset="0"/>
                <a:cs typeface="Times New Roman" panose="02020603050405020304" pitchFamily="18" charset="0"/>
              </a:endParaRPr>
            </a:p>
          </xdr:txBody>
        </xdr:sp>
      </mc:Fallback>
    </mc:AlternateContent>
    <xdr:clientData/>
  </xdr:twoCellAnchor>
  <xdr:twoCellAnchor>
    <xdr:from>
      <xdr:col>6</xdr:col>
      <xdr:colOff>114300</xdr:colOff>
      <xdr:row>141</xdr:row>
      <xdr:rowOff>485775</xdr:rowOff>
    </xdr:from>
    <xdr:to>
      <xdr:col>8</xdr:col>
      <xdr:colOff>609600</xdr:colOff>
      <xdr:row>141</xdr:row>
      <xdr:rowOff>1219200</xdr:rowOff>
    </xdr:to>
    <xdr:sp macro="" textlink="">
      <xdr:nvSpPr>
        <xdr:cNvPr id="23" name="Cuadro de texto 23">
          <a:extLst>
            <a:ext uri="{FF2B5EF4-FFF2-40B4-BE49-F238E27FC236}">
              <a16:creationId xmlns:a16="http://schemas.microsoft.com/office/drawing/2014/main" id="{8A705997-9333-CCFF-9BE2-3ED54C87483C}"/>
            </a:ext>
          </a:extLst>
        </xdr:cNvPr>
        <xdr:cNvSpPr txBox="1"/>
      </xdr:nvSpPr>
      <xdr:spPr>
        <a:xfrm>
          <a:off x="4057650" y="28517850"/>
          <a:ext cx="2095500" cy="733425"/>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marL="0" marR="0">
            <a:lnSpc>
              <a:spcPts val="1200"/>
            </a:lnSpc>
            <a:spcAft>
              <a:spcPts val="0"/>
            </a:spcAft>
            <a:buNone/>
          </a:pPr>
          <a:r>
            <a:rPr lang="es-MX" sz="700" b="1" kern="100">
              <a:effectLst/>
              <a:latin typeface="Noto Sans" panose="020B0502040504020204" pitchFamily="34" charset="0"/>
              <a:ea typeface="Calibri" panose="020F0502020204030204" pitchFamily="34" charset="0"/>
              <a:cs typeface="Times New Roman" panose="02020603050405020304" pitchFamily="18" charset="0"/>
            </a:rPr>
            <a:t>Variables</a:t>
          </a:r>
          <a:r>
            <a:rPr lang="es-MX" sz="700" kern="100">
              <a:effectLst/>
              <a:latin typeface="Noto Sans" panose="020B0502040504020204" pitchFamily="34" charset="0"/>
              <a:ea typeface="Calibri" panose="020F0502020204030204" pitchFamily="34" charset="0"/>
              <a:cs typeface="Times New Roman" panose="02020603050405020304" pitchFamily="18" charset="0"/>
            </a:rPr>
            <a:t>:</a:t>
          </a:r>
          <a:endParaRPr lang="en-US" sz="1100" kern="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ts val="1200"/>
            </a:lnSpc>
            <a:spcAft>
              <a:spcPts val="0"/>
            </a:spcAft>
            <a:buNone/>
          </a:pPr>
          <a:r>
            <a:rPr lang="es-MX" sz="700" b="1" kern="100">
              <a:effectLst/>
              <a:latin typeface="Noto Sans" panose="020B0502040504020204" pitchFamily="34" charset="0"/>
              <a:ea typeface="Calibri" panose="020F0502020204030204" pitchFamily="34" charset="0"/>
              <a:cs typeface="Times New Roman" panose="02020603050405020304" pitchFamily="18" charset="0"/>
            </a:rPr>
            <a:t>VTOK.-</a:t>
          </a:r>
          <a:r>
            <a:rPr lang="es-MX" sz="700" kern="100">
              <a:effectLst/>
              <a:latin typeface="Noto Sans" panose="020B0502040504020204" pitchFamily="34" charset="0"/>
              <a:ea typeface="Calibri" panose="020F0502020204030204" pitchFamily="34" charset="0"/>
              <a:cs typeface="Times New Roman" panose="02020603050405020304" pitchFamily="18" charset="0"/>
            </a:rPr>
            <a:t> Visualizaciones por cada mil tomas.</a:t>
          </a:r>
          <a:endParaRPr lang="en-US" sz="1100" kern="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ts val="1200"/>
            </a:lnSpc>
            <a:spcAft>
              <a:spcPts val="0"/>
            </a:spcAft>
            <a:buNone/>
          </a:pPr>
          <a:r>
            <a:rPr lang="es-MX" sz="700" b="1" kern="100">
              <a:effectLst/>
              <a:latin typeface="Noto Sans" panose="020B0502040504020204" pitchFamily="34" charset="0"/>
              <a:ea typeface="Calibri" panose="020F0502020204030204" pitchFamily="34" charset="0"/>
              <a:cs typeface="Times New Roman" panose="02020603050405020304" pitchFamily="18" charset="0"/>
            </a:rPr>
            <a:t>ViR.-</a:t>
          </a:r>
          <a:r>
            <a:rPr lang="es-MX" sz="700" kern="100">
              <a:effectLst/>
              <a:latin typeface="Noto Sans" panose="020B0502040504020204" pitchFamily="34" charset="0"/>
              <a:ea typeface="Calibri" panose="020F0502020204030204" pitchFamily="34" charset="0"/>
              <a:cs typeface="Times New Roman" panose="02020603050405020304" pitchFamily="18" charset="0"/>
            </a:rPr>
            <a:t> Visualizaciones realizadas.</a:t>
          </a:r>
          <a:endParaRPr lang="en-US" sz="1100" kern="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ts val="1200"/>
            </a:lnSpc>
            <a:spcAft>
              <a:spcPts val="0"/>
            </a:spcAft>
            <a:buNone/>
          </a:pPr>
          <a:r>
            <a:rPr lang="es-MX" sz="700" b="1" kern="100">
              <a:effectLst/>
              <a:latin typeface="Noto Sans" panose="020B0502040504020204" pitchFamily="34" charset="0"/>
              <a:ea typeface="Calibri" panose="020F0502020204030204" pitchFamily="34" charset="0"/>
              <a:cs typeface="Times New Roman" panose="02020603050405020304" pitchFamily="18" charset="0"/>
            </a:rPr>
            <a:t>NtR.-</a:t>
          </a:r>
          <a:r>
            <a:rPr lang="es-MX" sz="700" kern="100">
              <a:effectLst/>
              <a:latin typeface="Noto Sans" panose="020B0502040504020204" pitchFamily="34" charset="0"/>
              <a:ea typeface="Calibri" panose="020F0502020204030204" pitchFamily="34" charset="0"/>
              <a:cs typeface="Times New Roman" panose="02020603050405020304" pitchFamily="18" charset="0"/>
            </a:rPr>
            <a:t> Número de tomas registradas.</a:t>
          </a:r>
          <a:endParaRPr lang="en-US" sz="1100" kern="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ts val="1200"/>
            </a:lnSpc>
            <a:spcAft>
              <a:spcPts val="800"/>
            </a:spcAft>
            <a:buNone/>
          </a:pPr>
          <a:r>
            <a:rPr lang="es-MX" sz="700" kern="100">
              <a:effectLst/>
              <a:latin typeface="Noto Sans" panose="020B0502040504020204" pitchFamily="34" charset="0"/>
              <a:ea typeface="Calibri" panose="020F0502020204030204" pitchFamily="34" charset="0"/>
              <a:cs typeface="Times New Roman" panose="02020603050405020304" pitchFamily="18" charset="0"/>
            </a:rPr>
            <a:t> </a:t>
          </a:r>
          <a:endParaRPr lang="en-US" sz="1100" kern="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ts val="1200"/>
            </a:lnSpc>
            <a:spcAft>
              <a:spcPts val="800"/>
            </a:spcAft>
            <a:buNone/>
          </a:pPr>
          <a:r>
            <a:rPr lang="es-MX" sz="700" kern="100">
              <a:effectLst/>
              <a:latin typeface="Noto Sans" panose="020B0502040504020204" pitchFamily="34" charset="0"/>
              <a:ea typeface="Calibri" panose="020F0502020204030204" pitchFamily="34" charset="0"/>
              <a:cs typeface="Times New Roman" panose="02020603050405020304" pitchFamily="18" charset="0"/>
            </a:rPr>
            <a:t> </a:t>
          </a:r>
          <a:endParaRPr lang="en-US" sz="1100" kern="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ts val="1200"/>
            </a:lnSpc>
            <a:spcAft>
              <a:spcPts val="800"/>
            </a:spcAft>
            <a:buNone/>
          </a:pPr>
          <a:r>
            <a:rPr lang="es-MX" sz="700" kern="100">
              <a:effectLst/>
              <a:latin typeface="Noto Sans" panose="020B0502040504020204" pitchFamily="34" charset="0"/>
              <a:ea typeface="Calibri" panose="020F0502020204030204" pitchFamily="34" charset="0"/>
              <a:cs typeface="Times New Roman" panose="02020603050405020304" pitchFamily="18" charset="0"/>
            </a:rPr>
            <a:t> </a:t>
          </a:r>
          <a:endParaRPr lang="en-US" sz="1100" kern="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ts val="1200"/>
            </a:lnSpc>
            <a:spcAft>
              <a:spcPts val="800"/>
            </a:spcAft>
          </a:pPr>
          <a:r>
            <a:rPr lang="es-MX" sz="1100" kern="100">
              <a:effectLst/>
              <a:latin typeface="Calibri" panose="020F0502020204030204" pitchFamily="34" charset="0"/>
              <a:ea typeface="Calibri" panose="020F0502020204030204" pitchFamily="34" charset="0"/>
              <a:cs typeface="Times New Roman" panose="02020603050405020304" pitchFamily="18" charset="0"/>
            </a:rPr>
            <a:t> </a:t>
          </a:r>
          <a:endParaRPr lang="en-US" sz="1100" kern="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6</xdr:col>
      <xdr:colOff>504826</xdr:colOff>
      <xdr:row>37</xdr:row>
      <xdr:rowOff>19050</xdr:rowOff>
    </xdr:from>
    <xdr:to>
      <xdr:col>8</xdr:col>
      <xdr:colOff>180976</xdr:colOff>
      <xdr:row>37</xdr:row>
      <xdr:rowOff>352425</xdr:rowOff>
    </xdr:to>
    <mc:AlternateContent xmlns:mc="http://schemas.openxmlformats.org/markup-compatibility/2006" xmlns:a14="http://schemas.microsoft.com/office/drawing/2010/main">
      <mc:Choice Requires="a14">
        <xdr:sp macro="" textlink="">
          <xdr:nvSpPr>
            <xdr:cNvPr id="24" name="Cuadro de texto 1625865583">
              <a:extLst>
                <a:ext uri="{FF2B5EF4-FFF2-40B4-BE49-F238E27FC236}">
                  <a16:creationId xmlns:a16="http://schemas.microsoft.com/office/drawing/2014/main" id="{4FFBCF6E-BC15-3416-1A7E-5F9B950AC7C5}"/>
                </a:ext>
              </a:extLst>
            </xdr:cNvPr>
            <xdr:cNvSpPr txBox="1"/>
          </xdr:nvSpPr>
          <xdr:spPr>
            <a:xfrm>
              <a:off x="4448176" y="13963650"/>
              <a:ext cx="1276350"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noAutofit/>
            </a:bodyPr>
            <a:lstStyle/>
            <a:p>
              <a:pPr marL="0" marR="0">
                <a:lnSpc>
                  <a:spcPct val="107000"/>
                </a:lnSpc>
                <a:spcAft>
                  <a:spcPts val="800"/>
                </a:spcAft>
                <a:buNone/>
              </a:pPr>
              <a:r>
                <a:rPr lang="es-MX" sz="800" b="1" kern="100">
                  <a:solidFill>
                    <a:srgbClr val="000000"/>
                  </a:solidFill>
                  <a:effectLst/>
                  <a:latin typeface="Noto Sans" panose="020B0502040504020204" pitchFamily="34" charset="0"/>
                  <a:ea typeface="Calibri" panose="020F0502020204030204" pitchFamily="34" charset="0"/>
                  <a:cs typeface="Times New Roman" panose="02020603050405020304" pitchFamily="18" charset="0"/>
                </a:rPr>
                <a:t> </a:t>
              </a:r>
              <a14:m>
                <m:oMath xmlns:m="http://schemas.openxmlformats.org/officeDocument/2006/math">
                  <m:r>
                    <a:rPr lang="es-MX" sz="800" i="1"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m:t>𝑆𝑎𝐶𝑀</m:t>
                  </m:r>
                  <m:r>
                    <a:rPr lang="es-MX" sz="800" i="1"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m:t>= </m:t>
                  </m:r>
                  <m:f>
                    <m:fPr>
                      <m:ctrlPr>
                        <a:rPr lang="en-US" sz="800" i="1"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m:ctrlPr>
                    </m:fPr>
                    <m:num>
                      <m:r>
                        <a:rPr lang="es-MX" sz="800" i="1"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m:t>(</m:t>
                      </m:r>
                      <m:r>
                        <a:rPr lang="es-MX" sz="800" i="1"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m:t>𝑁𝑜𝑆𝑜𝑙</m:t>
                      </m:r>
                      <m:r>
                        <a:rPr lang="es-MX" sz="800" i="1"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m:t>)(1000)</m:t>
                      </m:r>
                    </m:num>
                    <m:den>
                      <m:r>
                        <a:rPr lang="es-MX" sz="800" i="1"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m:t>𝑁𝑡𝑅</m:t>
                      </m:r>
                    </m:den>
                  </m:f>
                  <m:r>
                    <a:rPr lang="es-MX" sz="800" i="1"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m:t> </m:t>
                  </m:r>
                </m:oMath>
              </a14:m>
              <a:endParaRPr lang="en-US" sz="800" kern="100">
                <a:effectLst/>
                <a:ea typeface="Calibri" panose="020F0502020204030204" pitchFamily="34" charset="0"/>
                <a:cs typeface="Times New Roman" panose="02020603050405020304" pitchFamily="18" charset="0"/>
              </a:endParaRPr>
            </a:p>
            <a:p>
              <a:pPr marL="0" marR="0">
                <a:lnSpc>
                  <a:spcPct val="107000"/>
                </a:lnSpc>
                <a:spcAft>
                  <a:spcPts val="800"/>
                </a:spcAft>
              </a:pPr>
              <a:r>
                <a:rPr lang="es-MX" sz="1100" kern="100">
                  <a:effectLst/>
                  <a:ea typeface="Calibri" panose="020F0502020204030204" pitchFamily="34" charset="0"/>
                  <a:cs typeface="Times New Roman" panose="02020603050405020304" pitchFamily="18" charset="0"/>
                </a:rPr>
                <a:t> </a:t>
              </a:r>
              <a:endParaRPr lang="en-US" sz="1100" kern="100">
                <a:effectLst/>
                <a:ea typeface="Calibri" panose="020F0502020204030204" pitchFamily="34" charset="0"/>
                <a:cs typeface="Times New Roman" panose="02020603050405020304" pitchFamily="18" charset="0"/>
              </a:endParaRPr>
            </a:p>
          </xdr:txBody>
        </xdr:sp>
      </mc:Choice>
      <mc:Fallback xmlns="">
        <xdr:sp macro="" textlink="">
          <xdr:nvSpPr>
            <xdr:cNvPr id="24" name="Cuadro de texto 1625865583">
              <a:extLst>
                <a:ext uri="{FF2B5EF4-FFF2-40B4-BE49-F238E27FC236}">
                  <a16:creationId xmlns:a16="http://schemas.microsoft.com/office/drawing/2014/main" id="{4FFBCF6E-BC15-3416-1A7E-5F9B950AC7C5}"/>
                </a:ext>
              </a:extLst>
            </xdr:cNvPr>
            <xdr:cNvSpPr txBox="1"/>
          </xdr:nvSpPr>
          <xdr:spPr>
            <a:xfrm>
              <a:off x="4448176" y="13963650"/>
              <a:ext cx="1276350"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noAutofit/>
            </a:bodyPr>
            <a:lstStyle/>
            <a:p>
              <a:pPr marL="0" marR="0">
                <a:lnSpc>
                  <a:spcPct val="107000"/>
                </a:lnSpc>
                <a:spcAft>
                  <a:spcPts val="800"/>
                </a:spcAft>
                <a:buNone/>
              </a:pPr>
              <a:r>
                <a:rPr lang="es-MX" sz="800" b="1" kern="100">
                  <a:solidFill>
                    <a:srgbClr val="000000"/>
                  </a:solidFill>
                  <a:effectLst/>
                  <a:latin typeface="Noto Sans" panose="020B0502040504020204" pitchFamily="34" charset="0"/>
                  <a:ea typeface="Calibri" panose="020F0502020204030204" pitchFamily="34" charset="0"/>
                  <a:cs typeface="Times New Roman" panose="02020603050405020304" pitchFamily="18" charset="0"/>
                </a:rPr>
                <a:t> </a:t>
              </a:r>
              <a:r>
                <a:rPr lang="es-MX" sz="800" i="0"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a:t>𝑆𝑎𝐶𝑀=  </a:t>
              </a:r>
              <a:r>
                <a:rPr lang="en-US" sz="800" i="0"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a:t>(</a:t>
              </a:r>
              <a:r>
                <a:rPr lang="es-MX" sz="800" i="0"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a:t>(𝑁𝑜𝑆𝑜𝑙)(1000)</a:t>
              </a:r>
              <a:r>
                <a:rPr lang="en-US" sz="800" i="0"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a:t>)/</a:t>
              </a:r>
              <a:r>
                <a:rPr lang="es-MX" sz="800" i="0"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a:t>𝑁𝑡𝑅  </a:t>
              </a:r>
              <a:endParaRPr lang="en-US" sz="800" kern="100">
                <a:effectLst/>
                <a:ea typeface="Calibri" panose="020F0502020204030204" pitchFamily="34" charset="0"/>
                <a:cs typeface="Times New Roman" panose="02020603050405020304" pitchFamily="18" charset="0"/>
              </a:endParaRPr>
            </a:p>
            <a:p>
              <a:pPr marL="0" marR="0">
                <a:lnSpc>
                  <a:spcPct val="107000"/>
                </a:lnSpc>
                <a:spcAft>
                  <a:spcPts val="800"/>
                </a:spcAft>
              </a:pPr>
              <a:r>
                <a:rPr lang="es-MX" sz="1100" kern="100">
                  <a:effectLst/>
                  <a:ea typeface="Calibri" panose="020F0502020204030204" pitchFamily="34" charset="0"/>
                  <a:cs typeface="Times New Roman" panose="02020603050405020304" pitchFamily="18" charset="0"/>
                </a:rPr>
                <a:t> </a:t>
              </a:r>
              <a:endParaRPr lang="en-US" sz="1100" kern="100">
                <a:effectLst/>
                <a:ea typeface="Calibri" panose="020F0502020204030204" pitchFamily="34" charset="0"/>
                <a:cs typeface="Times New Roman" panose="02020603050405020304" pitchFamily="18" charset="0"/>
              </a:endParaRPr>
            </a:p>
          </xdr:txBody>
        </xdr:sp>
      </mc:Fallback>
    </mc:AlternateContent>
    <xdr:clientData/>
  </xdr:twoCellAnchor>
  <xdr:twoCellAnchor>
    <xdr:from>
      <xdr:col>6</xdr:col>
      <xdr:colOff>38100</xdr:colOff>
      <xdr:row>37</xdr:row>
      <xdr:rowOff>247650</xdr:rowOff>
    </xdr:from>
    <xdr:to>
      <xdr:col>8</xdr:col>
      <xdr:colOff>600075</xdr:colOff>
      <xdr:row>38</xdr:row>
      <xdr:rowOff>9525</xdr:rowOff>
    </xdr:to>
    <xdr:sp macro="" textlink="">
      <xdr:nvSpPr>
        <xdr:cNvPr id="25" name="Cuadro de texto 23">
          <a:extLst>
            <a:ext uri="{FF2B5EF4-FFF2-40B4-BE49-F238E27FC236}">
              <a16:creationId xmlns:a16="http://schemas.microsoft.com/office/drawing/2014/main" id="{771FF782-BA7F-4475-0914-7510159DADBB}"/>
            </a:ext>
          </a:extLst>
        </xdr:cNvPr>
        <xdr:cNvSpPr txBox="1"/>
      </xdr:nvSpPr>
      <xdr:spPr>
        <a:xfrm>
          <a:off x="3981450" y="14192250"/>
          <a:ext cx="2162175" cy="1162050"/>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marL="0" marR="0">
            <a:lnSpc>
              <a:spcPts val="1200"/>
            </a:lnSpc>
            <a:spcAft>
              <a:spcPts val="0"/>
            </a:spcAft>
            <a:buNone/>
          </a:pPr>
          <a:r>
            <a:rPr lang="es-MX" sz="700" b="1" kern="100">
              <a:effectLst/>
              <a:latin typeface="Noto Sans" panose="020B0502040504020204" pitchFamily="34" charset="0"/>
              <a:ea typeface="Calibri" panose="020F0502020204030204" pitchFamily="34" charset="0"/>
              <a:cs typeface="Times New Roman" panose="02020603050405020304" pitchFamily="18" charset="0"/>
            </a:rPr>
            <a:t>Variables</a:t>
          </a:r>
          <a:r>
            <a:rPr lang="es-MX" sz="700" kern="100">
              <a:effectLst/>
              <a:latin typeface="Noto Sans" panose="020B0502040504020204" pitchFamily="34" charset="0"/>
              <a:ea typeface="Calibri" panose="020F0502020204030204" pitchFamily="34" charset="0"/>
              <a:cs typeface="Times New Roman" panose="02020603050405020304" pitchFamily="18" charset="0"/>
            </a:rPr>
            <a:t>:</a:t>
          </a:r>
          <a:endParaRPr lang="en-US" sz="1100" kern="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ts val="1200"/>
            </a:lnSpc>
            <a:spcAft>
              <a:spcPts val="0"/>
            </a:spcAft>
            <a:buNone/>
          </a:pPr>
          <a:r>
            <a:rPr lang="es-MX" sz="700" b="1" kern="100">
              <a:effectLst/>
              <a:latin typeface="Noto Sans" panose="020B0502040504020204" pitchFamily="34" charset="0"/>
              <a:ea typeface="Calibri" panose="020F0502020204030204" pitchFamily="34" charset="0"/>
              <a:cs typeface="Times New Roman" panose="02020603050405020304" pitchFamily="18" charset="0"/>
            </a:rPr>
            <a:t>SaCM.-</a:t>
          </a:r>
          <a:r>
            <a:rPr lang="es-MX" sz="700" kern="100">
              <a:effectLst/>
              <a:latin typeface="Noto Sans" panose="020B0502040504020204" pitchFamily="34" charset="0"/>
              <a:ea typeface="Calibri" panose="020F0502020204030204" pitchFamily="34" charset="0"/>
              <a:cs typeface="Times New Roman" panose="02020603050405020304" pitchFamily="18" charset="0"/>
            </a:rPr>
            <a:t> Solicitudes de atención por cada mil tomas.</a:t>
          </a:r>
          <a:endParaRPr lang="en-US" sz="1100" kern="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ts val="1200"/>
            </a:lnSpc>
            <a:spcAft>
              <a:spcPts val="0"/>
            </a:spcAft>
            <a:buNone/>
          </a:pPr>
          <a:r>
            <a:rPr lang="es-MX" sz="700" b="1" kern="100">
              <a:effectLst/>
              <a:latin typeface="Noto Sans" panose="020B0502040504020204" pitchFamily="34" charset="0"/>
              <a:ea typeface="Calibri" panose="020F0502020204030204" pitchFamily="34" charset="0"/>
              <a:cs typeface="Times New Roman" panose="02020603050405020304" pitchFamily="18" charset="0"/>
            </a:rPr>
            <a:t>NoSol.-</a:t>
          </a:r>
          <a:r>
            <a:rPr lang="es-MX" sz="700" kern="100">
              <a:effectLst/>
              <a:latin typeface="Noto Sans" panose="020B0502040504020204" pitchFamily="34" charset="0"/>
              <a:ea typeface="Calibri" panose="020F0502020204030204" pitchFamily="34" charset="0"/>
              <a:cs typeface="Times New Roman" panose="02020603050405020304" pitchFamily="18" charset="0"/>
            </a:rPr>
            <a:t> Número de solicitudes recibidad al año.</a:t>
          </a:r>
          <a:endParaRPr lang="en-US" sz="1100" kern="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ts val="1200"/>
            </a:lnSpc>
            <a:spcAft>
              <a:spcPts val="0"/>
            </a:spcAft>
            <a:buNone/>
          </a:pPr>
          <a:r>
            <a:rPr lang="es-MX" sz="700" b="1" kern="100">
              <a:effectLst/>
              <a:latin typeface="Noto Sans" panose="020B0502040504020204" pitchFamily="34" charset="0"/>
              <a:ea typeface="Calibri" panose="020F0502020204030204" pitchFamily="34" charset="0"/>
              <a:cs typeface="Times New Roman" panose="02020603050405020304" pitchFamily="18" charset="0"/>
            </a:rPr>
            <a:t>NtR.-</a:t>
          </a:r>
          <a:r>
            <a:rPr lang="es-MX" sz="700" kern="100">
              <a:effectLst/>
              <a:latin typeface="Noto Sans" panose="020B0502040504020204" pitchFamily="34" charset="0"/>
              <a:ea typeface="Calibri" panose="020F0502020204030204" pitchFamily="34" charset="0"/>
              <a:cs typeface="Times New Roman" panose="02020603050405020304" pitchFamily="18" charset="0"/>
            </a:rPr>
            <a:t> Número de tomas registradas al cierre de año.</a:t>
          </a:r>
          <a:endParaRPr lang="en-US" sz="1100" kern="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ts val="1200"/>
            </a:lnSpc>
            <a:spcAft>
              <a:spcPts val="800"/>
            </a:spcAft>
            <a:buNone/>
          </a:pPr>
          <a:r>
            <a:rPr lang="es-MX" sz="700" kern="100">
              <a:effectLst/>
              <a:latin typeface="Noto Sans" panose="020B0502040504020204" pitchFamily="34" charset="0"/>
              <a:ea typeface="Calibri" panose="020F0502020204030204" pitchFamily="34" charset="0"/>
              <a:cs typeface="Times New Roman" panose="02020603050405020304" pitchFamily="18" charset="0"/>
            </a:rPr>
            <a:t> </a:t>
          </a:r>
          <a:endParaRPr lang="en-US" sz="1100" kern="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ts val="1200"/>
            </a:lnSpc>
            <a:spcAft>
              <a:spcPts val="800"/>
            </a:spcAft>
            <a:buNone/>
          </a:pPr>
          <a:r>
            <a:rPr lang="es-MX" sz="700" kern="100">
              <a:effectLst/>
              <a:latin typeface="Noto Sans" panose="020B0502040504020204" pitchFamily="34" charset="0"/>
              <a:ea typeface="Calibri" panose="020F0502020204030204" pitchFamily="34" charset="0"/>
              <a:cs typeface="Times New Roman" panose="02020603050405020304" pitchFamily="18" charset="0"/>
            </a:rPr>
            <a:t> </a:t>
          </a:r>
          <a:endParaRPr lang="en-US" sz="1100" kern="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ts val="1200"/>
            </a:lnSpc>
            <a:spcAft>
              <a:spcPts val="800"/>
            </a:spcAft>
          </a:pPr>
          <a:r>
            <a:rPr lang="es-MX" sz="1100" kern="100">
              <a:effectLst/>
              <a:latin typeface="Calibri" panose="020F0502020204030204" pitchFamily="34" charset="0"/>
              <a:ea typeface="Calibri" panose="020F0502020204030204" pitchFamily="34" charset="0"/>
              <a:cs typeface="Times New Roman" panose="02020603050405020304" pitchFamily="18" charset="0"/>
            </a:rPr>
            <a:t> </a:t>
          </a:r>
          <a:endParaRPr lang="en-US" sz="1100" kern="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9525</xdr:colOff>
      <xdr:row>0</xdr:row>
      <xdr:rowOff>152400</xdr:rowOff>
    </xdr:from>
    <xdr:to>
      <xdr:col>16</xdr:col>
      <xdr:colOff>466725</xdr:colOff>
      <xdr:row>0</xdr:row>
      <xdr:rowOff>790575</xdr:rowOff>
    </xdr:to>
    <xdr:sp macro="" textlink="">
      <xdr:nvSpPr>
        <xdr:cNvPr id="2" name="CuadroTexto 1">
          <a:extLst>
            <a:ext uri="{FF2B5EF4-FFF2-40B4-BE49-F238E27FC236}">
              <a16:creationId xmlns:a16="http://schemas.microsoft.com/office/drawing/2014/main" id="{14182D05-DC48-4CEF-9459-23A7CA6CA661}"/>
            </a:ext>
          </a:extLst>
        </xdr:cNvPr>
        <xdr:cNvSpPr txBox="1"/>
      </xdr:nvSpPr>
      <xdr:spPr>
        <a:xfrm>
          <a:off x="7267575" y="152400"/>
          <a:ext cx="4572000" cy="638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lang="es-MX" sz="1000">
              <a:solidFill>
                <a:schemeClr val="dk1"/>
              </a:solidFill>
              <a:effectLst/>
              <a:latin typeface="Noto Sans" panose="020B0502040504020204" pitchFamily="34" charset="0"/>
              <a:ea typeface="Noto Sans" panose="020B0502040504020204" pitchFamily="34" charset="0"/>
              <a:cs typeface="Noto Sans" panose="020B0502040504020204" pitchFamily="34" charset="0"/>
            </a:rPr>
            <a:t>Organismo Intermunicipal de Agua Potable, Alcantarillado, Saneamiento y Servicios Conexos de los Municipios de Cerro de San Pedro, San Luis Potosí y Soledad de Graciano Sánchez, INTERAPAS</a:t>
          </a:r>
          <a:endParaRPr lang="en-US" sz="1000">
            <a:solidFill>
              <a:schemeClr val="dk1"/>
            </a:solidFill>
            <a:effectLst/>
            <a:latin typeface="Noto Sans" panose="020B0502040504020204" pitchFamily="34" charset="0"/>
            <a:ea typeface="Noto Sans" panose="020B0502040504020204" pitchFamily="34" charset="0"/>
            <a:cs typeface="Noto Sans" panose="020B0502040504020204" pitchFamily="34" charset="0"/>
          </a:endParaRPr>
        </a:p>
        <a:p>
          <a:endParaRPr lang="en-US" sz="1100"/>
        </a:p>
      </xdr:txBody>
    </xdr:sp>
    <xdr:clientData/>
  </xdr:twoCellAnchor>
  <xdr:twoCellAnchor editAs="oneCell">
    <xdr:from>
      <xdr:col>1</xdr:col>
      <xdr:colOff>352425</xdr:colOff>
      <xdr:row>0</xdr:row>
      <xdr:rowOff>66675</xdr:rowOff>
    </xdr:from>
    <xdr:to>
      <xdr:col>4</xdr:col>
      <xdr:colOff>294880</xdr:colOff>
      <xdr:row>0</xdr:row>
      <xdr:rowOff>800100</xdr:rowOff>
    </xdr:to>
    <xdr:pic>
      <xdr:nvPicPr>
        <xdr:cNvPr id="3" name="Imagen 2">
          <a:extLst>
            <a:ext uri="{FF2B5EF4-FFF2-40B4-BE49-F238E27FC236}">
              <a16:creationId xmlns:a16="http://schemas.microsoft.com/office/drawing/2014/main" id="{FA817B4A-A120-47AA-80F7-E341F0C2EDD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81075" y="66675"/>
          <a:ext cx="2218930" cy="733425"/>
        </a:xfrm>
        <a:prstGeom prst="rect">
          <a:avLst/>
        </a:prstGeom>
      </xdr:spPr>
    </xdr:pic>
    <xdr:clientData/>
  </xdr:twoCellAnchor>
  <xdr:twoCellAnchor>
    <xdr:from>
      <xdr:col>13</xdr:col>
      <xdr:colOff>285750</xdr:colOff>
      <xdr:row>18</xdr:row>
      <xdr:rowOff>314325</xdr:rowOff>
    </xdr:from>
    <xdr:to>
      <xdr:col>16</xdr:col>
      <xdr:colOff>323849</xdr:colOff>
      <xdr:row>20</xdr:row>
      <xdr:rowOff>114300</xdr:rowOff>
    </xdr:to>
    <xdr:sp macro="" textlink="">
      <xdr:nvSpPr>
        <xdr:cNvPr id="6" name="Cuadro de texto 23">
          <a:extLst>
            <a:ext uri="{FF2B5EF4-FFF2-40B4-BE49-F238E27FC236}">
              <a16:creationId xmlns:a16="http://schemas.microsoft.com/office/drawing/2014/main" id="{7DCCA520-778E-4D2E-8CF2-DE385F5FC77E}"/>
            </a:ext>
          </a:extLst>
        </xdr:cNvPr>
        <xdr:cNvSpPr txBox="1"/>
      </xdr:nvSpPr>
      <xdr:spPr>
        <a:xfrm>
          <a:off x="9582150" y="7515225"/>
          <a:ext cx="2114549" cy="1076325"/>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marL="0" marR="0">
            <a:lnSpc>
              <a:spcPts val="1200"/>
            </a:lnSpc>
            <a:spcAft>
              <a:spcPts val="0"/>
            </a:spcAft>
            <a:buNone/>
          </a:pPr>
          <a:r>
            <a:rPr lang="es-MX" sz="700" b="1" kern="100">
              <a:effectLst/>
              <a:latin typeface="Noto Sans" panose="020B0502040504020204" pitchFamily="34" charset="0"/>
              <a:ea typeface="Calibri" panose="020F0502020204030204" pitchFamily="34" charset="0"/>
              <a:cs typeface="Times New Roman" panose="02020603050405020304" pitchFamily="18" charset="0"/>
            </a:rPr>
            <a:t>Variables</a:t>
          </a:r>
          <a:r>
            <a:rPr lang="es-MX" sz="700" kern="100">
              <a:effectLst/>
              <a:latin typeface="Noto Sans" panose="020B0502040504020204" pitchFamily="34" charset="0"/>
              <a:ea typeface="Calibri" panose="020F0502020204030204" pitchFamily="34" charset="0"/>
              <a:cs typeface="Times New Roman" panose="02020603050405020304" pitchFamily="18" charset="0"/>
            </a:rPr>
            <a:t>:</a:t>
          </a:r>
          <a:endParaRPr lang="en-US" sz="1100" kern="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ts val="1200"/>
            </a:lnSpc>
            <a:spcAft>
              <a:spcPts val="0"/>
            </a:spcAft>
            <a:buNone/>
          </a:pPr>
          <a:r>
            <a:rPr lang="es-MX" sz="700" b="1" kern="100">
              <a:effectLst/>
              <a:latin typeface="Noto Sans" panose="020B0502040504020204" pitchFamily="34" charset="0"/>
              <a:ea typeface="Calibri" panose="020F0502020204030204" pitchFamily="34" charset="0"/>
              <a:cs typeface="Times New Roman" panose="02020603050405020304" pitchFamily="18" charset="0"/>
            </a:rPr>
            <a:t>AFC.-</a:t>
          </a:r>
          <a:r>
            <a:rPr lang="es-MX" sz="700" kern="100">
              <a:effectLst/>
              <a:latin typeface="Noto Sans" panose="020B0502040504020204" pitchFamily="34" charset="0"/>
              <a:ea typeface="Calibri" panose="020F0502020204030204" pitchFamily="34" charset="0"/>
              <a:cs typeface="Times New Roman" panose="02020603050405020304" pitchFamily="18" charset="0"/>
            </a:rPr>
            <a:t> </a:t>
          </a:r>
          <a:r>
            <a:rPr lang="es-ES" sz="700" kern="100">
              <a:effectLst/>
              <a:latin typeface="Noto Sans" panose="020B0502040504020204" pitchFamily="34" charset="0"/>
              <a:ea typeface="Calibri" panose="020F0502020204030204" pitchFamily="34" charset="0"/>
              <a:cs typeface="Times New Roman" panose="02020603050405020304" pitchFamily="18" charset="0"/>
            </a:rPr>
            <a:t>Eficiencia de auditoría financiera y de cumplimiento.</a:t>
          </a:r>
          <a:endParaRPr lang="en-US" sz="1100" kern="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ts val="1200"/>
            </a:lnSpc>
            <a:spcAft>
              <a:spcPts val="0"/>
            </a:spcAft>
            <a:buNone/>
          </a:pPr>
          <a:r>
            <a:rPr lang="es-MX" sz="700" b="1" kern="100">
              <a:effectLst/>
              <a:latin typeface="Noto Sans" panose="020B0502040504020204" pitchFamily="34" charset="0"/>
              <a:ea typeface="Calibri" panose="020F0502020204030204" pitchFamily="34" charset="0"/>
              <a:cs typeface="Times New Roman" panose="02020603050405020304" pitchFamily="18" charset="0"/>
            </a:rPr>
            <a:t>OFn.-</a:t>
          </a:r>
          <a:r>
            <a:rPr lang="es-MX" sz="700" kern="100">
              <a:effectLst/>
              <a:latin typeface="Noto Sans" panose="020B0502040504020204" pitchFamily="34" charset="0"/>
              <a:ea typeface="Calibri" panose="020F0502020204030204" pitchFamily="34" charset="0"/>
              <a:cs typeface="Times New Roman" panose="02020603050405020304" pitchFamily="18" charset="0"/>
            </a:rPr>
            <a:t> </a:t>
          </a:r>
          <a:r>
            <a:rPr lang="es-ES" sz="700" kern="100">
              <a:effectLst/>
              <a:latin typeface="Noto Sans" panose="020B0502040504020204" pitchFamily="34" charset="0"/>
              <a:ea typeface="Calibri" panose="020F0502020204030204" pitchFamily="34" charset="0"/>
              <a:cs typeface="Times New Roman" panose="02020603050405020304" pitchFamily="18" charset="0"/>
            </a:rPr>
            <a:t>Observaciones finales notificadas.</a:t>
          </a:r>
          <a:endParaRPr lang="en-US" sz="1100" kern="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Aft>
              <a:spcPts val="800"/>
            </a:spcAft>
          </a:pPr>
          <a:r>
            <a:rPr lang="es-MX" sz="700" kern="100">
              <a:effectLst/>
              <a:latin typeface="Calibri" panose="020F0502020204030204" pitchFamily="34" charset="0"/>
              <a:ea typeface="Calibri" panose="020F0502020204030204" pitchFamily="34" charset="0"/>
              <a:cs typeface="Times New Roman" panose="02020603050405020304" pitchFamily="18" charset="0"/>
            </a:rPr>
            <a:t> </a:t>
          </a:r>
          <a:r>
            <a:rPr lang="es-MX" sz="700" b="1" kern="100">
              <a:effectLst/>
              <a:latin typeface="Noto Sans" panose="020B0502040504020204" pitchFamily="34" charset="0"/>
              <a:ea typeface="Noto Sans" panose="020B0502040504020204" pitchFamily="34" charset="0"/>
              <a:cs typeface="Noto Sans" panose="020B0502040504020204" pitchFamily="34" charset="0"/>
            </a:rPr>
            <a:t>TOr.- </a:t>
          </a:r>
          <a:r>
            <a:rPr lang="es-MX" sz="700" b="0" kern="100">
              <a:effectLst/>
              <a:latin typeface="Noto Sans" panose="020B0502040504020204" pitchFamily="34" charset="0"/>
              <a:ea typeface="Noto Sans" panose="020B0502040504020204" pitchFamily="34" charset="0"/>
              <a:cs typeface="Noto Sans" panose="020B0502040504020204" pitchFamily="34" charset="0"/>
            </a:rPr>
            <a:t>Total</a:t>
          </a:r>
          <a:r>
            <a:rPr lang="es-MX" sz="700" b="0" kern="100" baseline="0">
              <a:effectLst/>
              <a:latin typeface="Noto Sans" panose="020B0502040504020204" pitchFamily="34" charset="0"/>
              <a:ea typeface="Noto Sans" panose="020B0502040504020204" pitchFamily="34" charset="0"/>
              <a:cs typeface="Noto Sans" panose="020B0502040504020204" pitchFamily="34" charset="0"/>
            </a:rPr>
            <a:t> de observaciones recibidas.</a:t>
          </a:r>
          <a:endParaRPr lang="en-US" sz="700" b="0" kern="100">
            <a:effectLst/>
            <a:latin typeface="Noto Sans" panose="020B0502040504020204" pitchFamily="34" charset="0"/>
            <a:ea typeface="Noto Sans" panose="020B0502040504020204" pitchFamily="34" charset="0"/>
            <a:cs typeface="Noto Sans" panose="020B0502040504020204" pitchFamily="34" charset="0"/>
          </a:endParaRPr>
        </a:p>
      </xdr:txBody>
    </xdr:sp>
    <xdr:clientData/>
  </xdr:twoCellAnchor>
  <xdr:twoCellAnchor>
    <xdr:from>
      <xdr:col>14</xdr:col>
      <xdr:colOff>95250</xdr:colOff>
      <xdr:row>18</xdr:row>
      <xdr:rowOff>114299</xdr:rowOff>
    </xdr:from>
    <xdr:to>
      <xdr:col>15</xdr:col>
      <xdr:colOff>590549</xdr:colOff>
      <xdr:row>19</xdr:row>
      <xdr:rowOff>114299</xdr:rowOff>
    </xdr:to>
    <mc:AlternateContent xmlns:mc="http://schemas.openxmlformats.org/markup-compatibility/2006" xmlns:a14="http://schemas.microsoft.com/office/drawing/2010/main">
      <mc:Choice Requires="a14">
        <xdr:sp macro="" textlink="">
          <xdr:nvSpPr>
            <xdr:cNvPr id="8" name="Cuadro de texto 176330381">
              <a:extLst>
                <a:ext uri="{FF2B5EF4-FFF2-40B4-BE49-F238E27FC236}">
                  <a16:creationId xmlns:a16="http://schemas.microsoft.com/office/drawing/2014/main" id="{C014F630-722C-4679-BDB5-32B8ECA32292}"/>
                </a:ext>
              </a:extLst>
            </xdr:cNvPr>
            <xdr:cNvSpPr txBox="1"/>
          </xdr:nvSpPr>
          <xdr:spPr>
            <a:xfrm>
              <a:off x="10048875" y="7315199"/>
              <a:ext cx="1257299"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noAutofit/>
            </a:bodyPr>
            <a:lstStyle/>
            <a:p>
              <a:pPr marL="0" marR="0">
                <a:lnSpc>
                  <a:spcPct val="107000"/>
                </a:lnSpc>
                <a:spcAft>
                  <a:spcPts val="800"/>
                </a:spcAft>
                <a:buNone/>
              </a:pPr>
              <a:r>
                <a:rPr lang="es-MX" sz="900" b="1" kern="100">
                  <a:solidFill>
                    <a:srgbClr val="000000"/>
                  </a:solidFill>
                  <a:effectLst/>
                  <a:latin typeface="Noto Sans" panose="020B0502040504020204" pitchFamily="34" charset="0"/>
                  <a:ea typeface="Calibri" panose="020F0502020204030204" pitchFamily="34" charset="0"/>
                  <a:cs typeface="Times New Roman" panose="02020603050405020304" pitchFamily="18" charset="0"/>
                </a:rPr>
                <a:t> </a:t>
              </a:r>
              <a:r>
                <a:rPr lang="es-MX" sz="1000" b="1" kern="100">
                  <a:solidFill>
                    <a:srgbClr val="000000"/>
                  </a:solidFill>
                  <a:effectLst/>
                  <a:latin typeface="Noto Sans" panose="020B0502040504020204" pitchFamily="34" charset="0"/>
                  <a:ea typeface="Calibri" panose="020F0502020204030204" pitchFamily="34" charset="0"/>
                  <a:cs typeface="Times New Roman" panose="02020603050405020304" pitchFamily="18" charset="0"/>
                </a:rPr>
                <a:t>AFC</a:t>
              </a:r>
              <a14:m>
                <m:oMath xmlns:m="http://schemas.openxmlformats.org/officeDocument/2006/math">
                  <m:r>
                    <a:rPr lang="es-MX" sz="1000" i="1"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m:t>= </m:t>
                  </m:r>
                  <m:f>
                    <m:fPr>
                      <m:ctrlPr>
                        <a:rPr lang="en-US" sz="1000" i="1"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m:ctrlPr>
                    </m:fPr>
                    <m:num>
                      <m:r>
                        <a:rPr lang="es-ES" sz="1000" b="0" i="1"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m:t>𝑂𝐹𝑛</m:t>
                      </m:r>
                    </m:num>
                    <m:den>
                      <m:r>
                        <a:rPr lang="es-ES" sz="1000" b="0" i="1"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m:t>𝑇𝑂𝑟</m:t>
                      </m:r>
                    </m:den>
                  </m:f>
                  <m:r>
                    <a:rPr lang="es-MX" sz="1000" i="1"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m:t> </m:t>
                  </m:r>
                </m:oMath>
              </a14:m>
              <a:r>
                <a:rPr lang="en-US" sz="1000" kern="100">
                  <a:effectLst/>
                  <a:ea typeface="Calibri" panose="020F0502020204030204" pitchFamily="34" charset="0"/>
                  <a:cs typeface="Times New Roman" panose="02020603050405020304" pitchFamily="18" charset="0"/>
                </a:rPr>
                <a:t>100</a:t>
              </a:r>
            </a:p>
            <a:p>
              <a:pPr marL="0" marR="0">
                <a:lnSpc>
                  <a:spcPct val="107000"/>
                </a:lnSpc>
                <a:spcAft>
                  <a:spcPts val="800"/>
                </a:spcAft>
              </a:pPr>
              <a:r>
                <a:rPr lang="es-MX" sz="1100" kern="100">
                  <a:effectLst/>
                  <a:ea typeface="Calibri" panose="020F0502020204030204" pitchFamily="34" charset="0"/>
                  <a:cs typeface="Times New Roman" panose="02020603050405020304" pitchFamily="18" charset="0"/>
                </a:rPr>
                <a:t> </a:t>
              </a:r>
              <a:endParaRPr lang="en-US" sz="1100" kern="100">
                <a:effectLst/>
                <a:ea typeface="Calibri" panose="020F0502020204030204" pitchFamily="34" charset="0"/>
                <a:cs typeface="Times New Roman" panose="02020603050405020304" pitchFamily="18" charset="0"/>
              </a:endParaRPr>
            </a:p>
          </xdr:txBody>
        </xdr:sp>
      </mc:Choice>
      <mc:Fallback xmlns="">
        <xdr:sp macro="" textlink="">
          <xdr:nvSpPr>
            <xdr:cNvPr id="8" name="Cuadro de texto 176330381">
              <a:extLst>
                <a:ext uri="{FF2B5EF4-FFF2-40B4-BE49-F238E27FC236}">
                  <a16:creationId xmlns:a16="http://schemas.microsoft.com/office/drawing/2014/main" id="{C014F630-722C-4679-BDB5-32B8ECA32292}"/>
                </a:ext>
              </a:extLst>
            </xdr:cNvPr>
            <xdr:cNvSpPr txBox="1"/>
          </xdr:nvSpPr>
          <xdr:spPr>
            <a:xfrm>
              <a:off x="10048875" y="7315199"/>
              <a:ext cx="1257299"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noAutofit/>
            </a:bodyPr>
            <a:lstStyle/>
            <a:p>
              <a:pPr marL="0" marR="0">
                <a:lnSpc>
                  <a:spcPct val="107000"/>
                </a:lnSpc>
                <a:spcAft>
                  <a:spcPts val="800"/>
                </a:spcAft>
                <a:buNone/>
              </a:pPr>
              <a:r>
                <a:rPr lang="es-MX" sz="900" b="1" kern="100">
                  <a:solidFill>
                    <a:srgbClr val="000000"/>
                  </a:solidFill>
                  <a:effectLst/>
                  <a:latin typeface="Noto Sans" panose="020B0502040504020204" pitchFamily="34" charset="0"/>
                  <a:ea typeface="Calibri" panose="020F0502020204030204" pitchFamily="34" charset="0"/>
                  <a:cs typeface="Times New Roman" panose="02020603050405020304" pitchFamily="18" charset="0"/>
                </a:rPr>
                <a:t> </a:t>
              </a:r>
              <a:r>
                <a:rPr lang="es-MX" sz="1000" b="1" kern="100">
                  <a:solidFill>
                    <a:srgbClr val="000000"/>
                  </a:solidFill>
                  <a:effectLst/>
                  <a:latin typeface="Noto Sans" panose="020B0502040504020204" pitchFamily="34" charset="0"/>
                  <a:ea typeface="Calibri" panose="020F0502020204030204" pitchFamily="34" charset="0"/>
                  <a:cs typeface="Times New Roman" panose="02020603050405020304" pitchFamily="18" charset="0"/>
                </a:rPr>
                <a:t>AFC</a:t>
              </a:r>
              <a:r>
                <a:rPr lang="es-MX" sz="1000" i="0"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a:t>= </a:t>
              </a:r>
              <a:r>
                <a:rPr lang="es-ES" sz="1000" b="0" i="0"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a:t> 𝑂𝐹𝑛</a:t>
              </a:r>
              <a:r>
                <a:rPr lang="en-US" sz="1000" b="0" i="0"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a:t>/</a:t>
              </a:r>
              <a:r>
                <a:rPr lang="es-ES" sz="1000" b="0" i="0"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a:t>𝑇𝑂𝑟</a:t>
              </a:r>
              <a:r>
                <a:rPr lang="es-MX" sz="1000" b="0" i="0"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a:t> </a:t>
              </a:r>
              <a:r>
                <a:rPr lang="es-MX" sz="1000" i="0"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a:t> </a:t>
              </a:r>
              <a:r>
                <a:rPr lang="en-US" sz="1000" kern="100">
                  <a:effectLst/>
                  <a:ea typeface="Calibri" panose="020F0502020204030204" pitchFamily="34" charset="0"/>
                  <a:cs typeface="Times New Roman" panose="02020603050405020304" pitchFamily="18" charset="0"/>
                </a:rPr>
                <a:t>100</a:t>
              </a:r>
            </a:p>
            <a:p>
              <a:pPr marL="0" marR="0">
                <a:lnSpc>
                  <a:spcPct val="107000"/>
                </a:lnSpc>
                <a:spcAft>
                  <a:spcPts val="800"/>
                </a:spcAft>
              </a:pPr>
              <a:r>
                <a:rPr lang="es-MX" sz="1100" kern="100">
                  <a:effectLst/>
                  <a:ea typeface="Calibri" panose="020F0502020204030204" pitchFamily="34" charset="0"/>
                  <a:cs typeface="Times New Roman" panose="02020603050405020304" pitchFamily="18" charset="0"/>
                </a:rPr>
                <a:t> </a:t>
              </a:r>
              <a:endParaRPr lang="en-US" sz="1100" kern="100">
                <a:effectLst/>
                <a:ea typeface="Calibri" panose="020F0502020204030204" pitchFamily="34" charset="0"/>
                <a:cs typeface="Times New Roman" panose="02020603050405020304" pitchFamily="18" charset="0"/>
              </a:endParaRPr>
            </a:p>
          </xdr:txBody>
        </xdr:sp>
      </mc:Fallback>
    </mc:AlternateContent>
    <xdr:clientData/>
  </xdr:twoCellAnchor>
</xdr:wsDr>
</file>

<file path=xl/drawings/drawing3.xml><?xml version="1.0" encoding="utf-8"?>
<xdr:wsDr xmlns:xdr="http://schemas.openxmlformats.org/drawingml/2006/spreadsheetDrawing" xmlns:a="http://schemas.openxmlformats.org/drawingml/2006/main">
  <xdr:twoCellAnchor>
    <xdr:from>
      <xdr:col>10</xdr:col>
      <xdr:colOff>152760</xdr:colOff>
      <xdr:row>0</xdr:row>
      <xdr:rowOff>215660</xdr:rowOff>
    </xdr:from>
    <xdr:to>
      <xdr:col>16</xdr:col>
      <xdr:colOff>609241</xdr:colOff>
      <xdr:row>0</xdr:row>
      <xdr:rowOff>853835</xdr:rowOff>
    </xdr:to>
    <xdr:sp macro="" textlink="">
      <xdr:nvSpPr>
        <xdr:cNvPr id="2" name="CuadroTexto 1">
          <a:extLst>
            <a:ext uri="{FF2B5EF4-FFF2-40B4-BE49-F238E27FC236}">
              <a16:creationId xmlns:a16="http://schemas.microsoft.com/office/drawing/2014/main" id="{9436F057-C6E7-4A95-89E3-2F56D0AA08C1}"/>
            </a:ext>
          </a:extLst>
        </xdr:cNvPr>
        <xdr:cNvSpPr txBox="1"/>
      </xdr:nvSpPr>
      <xdr:spPr>
        <a:xfrm>
          <a:off x="6937076" y="215660"/>
          <a:ext cx="4572000" cy="638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lang="es-MX" sz="1000">
              <a:solidFill>
                <a:schemeClr val="dk1"/>
              </a:solidFill>
              <a:effectLst/>
              <a:latin typeface="Noto Sans" panose="020B0502040504020204" pitchFamily="34" charset="0"/>
              <a:ea typeface="Noto Sans" panose="020B0502040504020204" pitchFamily="34" charset="0"/>
              <a:cs typeface="Noto Sans" panose="020B0502040504020204" pitchFamily="34" charset="0"/>
            </a:rPr>
            <a:t>Organismo Intermunicipal de Agua Potable, Alcantarillado, Saneamiento y Servicios Conexos de los Municipios de Cerro de San Pedro, San Luis Potosí y Soledad de Graciano Sánchez, INTERAPAS</a:t>
          </a:r>
          <a:endParaRPr lang="en-US" sz="1000">
            <a:solidFill>
              <a:schemeClr val="dk1"/>
            </a:solidFill>
            <a:effectLst/>
            <a:latin typeface="Noto Sans" panose="020B0502040504020204" pitchFamily="34" charset="0"/>
            <a:ea typeface="Noto Sans" panose="020B0502040504020204" pitchFamily="34" charset="0"/>
            <a:cs typeface="Noto Sans" panose="020B0502040504020204" pitchFamily="34" charset="0"/>
          </a:endParaRPr>
        </a:p>
        <a:p>
          <a:endParaRPr lang="en-US" sz="1100"/>
        </a:p>
      </xdr:txBody>
    </xdr:sp>
    <xdr:clientData/>
  </xdr:twoCellAnchor>
  <xdr:twoCellAnchor editAs="oneCell">
    <xdr:from>
      <xdr:col>1</xdr:col>
      <xdr:colOff>566109</xdr:colOff>
      <xdr:row>0</xdr:row>
      <xdr:rowOff>62901</xdr:rowOff>
    </xdr:from>
    <xdr:to>
      <xdr:col>4</xdr:col>
      <xdr:colOff>511619</xdr:colOff>
      <xdr:row>0</xdr:row>
      <xdr:rowOff>796326</xdr:rowOff>
    </xdr:to>
    <xdr:pic>
      <xdr:nvPicPr>
        <xdr:cNvPr id="3" name="Imagen 2">
          <a:extLst>
            <a:ext uri="{FF2B5EF4-FFF2-40B4-BE49-F238E27FC236}">
              <a16:creationId xmlns:a16="http://schemas.microsoft.com/office/drawing/2014/main" id="{B79BE766-9F09-4B35-958F-6903A7B021D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95118" y="62901"/>
          <a:ext cx="2218930" cy="733425"/>
        </a:xfrm>
        <a:prstGeom prst="rect">
          <a:avLst/>
        </a:prstGeom>
      </xdr:spPr>
    </xdr:pic>
    <xdr:clientData/>
  </xdr:twoCellAnchor>
  <xdr:twoCellAnchor>
    <xdr:from>
      <xdr:col>14</xdr:col>
      <xdr:colOff>197689</xdr:colOff>
      <xdr:row>18</xdr:row>
      <xdr:rowOff>44930</xdr:rowOff>
    </xdr:from>
    <xdr:to>
      <xdr:col>16</xdr:col>
      <xdr:colOff>35224</xdr:colOff>
      <xdr:row>18</xdr:row>
      <xdr:rowOff>397355</xdr:rowOff>
    </xdr:to>
    <mc:AlternateContent xmlns:mc="http://schemas.openxmlformats.org/markup-compatibility/2006" xmlns:a14="http://schemas.microsoft.com/office/drawing/2010/main">
      <mc:Choice Requires="a14">
        <xdr:sp macro="" textlink="">
          <xdr:nvSpPr>
            <xdr:cNvPr id="6" name="Cuadro de texto 176330381">
              <a:extLst>
                <a:ext uri="{FF2B5EF4-FFF2-40B4-BE49-F238E27FC236}">
                  <a16:creationId xmlns:a16="http://schemas.microsoft.com/office/drawing/2014/main" id="{B5661142-DAA4-4BAA-B1D1-9F0723ABBA5F}"/>
                </a:ext>
              </a:extLst>
            </xdr:cNvPr>
            <xdr:cNvSpPr txBox="1"/>
          </xdr:nvSpPr>
          <xdr:spPr>
            <a:xfrm>
              <a:off x="9677760" y="6703444"/>
              <a:ext cx="1257299"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noAutofit/>
            </a:bodyPr>
            <a:lstStyle/>
            <a:p>
              <a:pPr marL="0" marR="0">
                <a:lnSpc>
                  <a:spcPct val="107000"/>
                </a:lnSpc>
                <a:spcAft>
                  <a:spcPts val="800"/>
                </a:spcAft>
                <a:buNone/>
              </a:pPr>
              <a:r>
                <a:rPr lang="es-MX" sz="900" b="1" kern="100">
                  <a:solidFill>
                    <a:srgbClr val="000000"/>
                  </a:solidFill>
                  <a:effectLst/>
                  <a:latin typeface="Noto Sans" panose="020B0502040504020204" pitchFamily="34" charset="0"/>
                  <a:ea typeface="Calibri" panose="020F0502020204030204" pitchFamily="34" charset="0"/>
                  <a:cs typeface="Times New Roman" panose="02020603050405020304" pitchFamily="18" charset="0"/>
                </a:rPr>
                <a:t> </a:t>
              </a:r>
              <a:r>
                <a:rPr lang="es-MX" sz="1000" b="1" kern="100">
                  <a:solidFill>
                    <a:srgbClr val="000000"/>
                  </a:solidFill>
                  <a:effectLst/>
                  <a:latin typeface="Noto Sans" panose="020B0502040504020204" pitchFamily="34" charset="0"/>
                  <a:ea typeface="Calibri" panose="020F0502020204030204" pitchFamily="34" charset="0"/>
                  <a:cs typeface="Times New Roman" panose="02020603050405020304" pitchFamily="18" charset="0"/>
                </a:rPr>
                <a:t>CVpp</a:t>
              </a:r>
              <a14:m>
                <m:oMath xmlns:m="http://schemas.openxmlformats.org/officeDocument/2006/math">
                  <m:r>
                    <a:rPr lang="es-MX" sz="1000" i="1"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m:t>= </m:t>
                  </m:r>
                  <m:f>
                    <m:fPr>
                      <m:ctrlPr>
                        <a:rPr lang="en-US" sz="1000" i="1"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m:ctrlPr>
                    </m:fPr>
                    <m:num>
                      <m:r>
                        <a:rPr lang="es-ES" sz="1000" b="0" i="1"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m:t>𝐶𝑜𝑀𝑎</m:t>
                      </m:r>
                    </m:num>
                    <m:den>
                      <m:r>
                        <a:rPr lang="es-ES" sz="1000" b="0" i="1"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m:t>𝑉𝑎𝑝𝑝</m:t>
                      </m:r>
                    </m:den>
                  </m:f>
                  <m:r>
                    <a:rPr lang="es-MX" sz="1000" i="1"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m:t> </m:t>
                  </m:r>
                </m:oMath>
              </a14:m>
              <a:endParaRPr lang="en-US" sz="1000" kern="100">
                <a:effectLst/>
                <a:ea typeface="Calibri" panose="020F0502020204030204" pitchFamily="34" charset="0"/>
                <a:cs typeface="Times New Roman" panose="02020603050405020304" pitchFamily="18" charset="0"/>
              </a:endParaRPr>
            </a:p>
            <a:p>
              <a:pPr marL="0" marR="0">
                <a:lnSpc>
                  <a:spcPct val="107000"/>
                </a:lnSpc>
                <a:spcAft>
                  <a:spcPts val="800"/>
                </a:spcAft>
              </a:pPr>
              <a:r>
                <a:rPr lang="es-MX" sz="1100" kern="100">
                  <a:effectLst/>
                  <a:ea typeface="Calibri" panose="020F0502020204030204" pitchFamily="34" charset="0"/>
                  <a:cs typeface="Times New Roman" panose="02020603050405020304" pitchFamily="18" charset="0"/>
                </a:rPr>
                <a:t> </a:t>
              </a:r>
              <a:endParaRPr lang="en-US" sz="1100" kern="100">
                <a:effectLst/>
                <a:ea typeface="Calibri" panose="020F0502020204030204" pitchFamily="34" charset="0"/>
                <a:cs typeface="Times New Roman" panose="02020603050405020304" pitchFamily="18" charset="0"/>
              </a:endParaRPr>
            </a:p>
          </xdr:txBody>
        </xdr:sp>
      </mc:Choice>
      <mc:Fallback xmlns="">
        <xdr:sp macro="" textlink="">
          <xdr:nvSpPr>
            <xdr:cNvPr id="6" name="Cuadro de texto 176330381">
              <a:extLst>
                <a:ext uri="{FF2B5EF4-FFF2-40B4-BE49-F238E27FC236}">
                  <a16:creationId xmlns:a16="http://schemas.microsoft.com/office/drawing/2014/main" id="{B5661142-DAA4-4BAA-B1D1-9F0723ABBA5F}"/>
                </a:ext>
              </a:extLst>
            </xdr:cNvPr>
            <xdr:cNvSpPr txBox="1"/>
          </xdr:nvSpPr>
          <xdr:spPr>
            <a:xfrm>
              <a:off x="9677760" y="6703444"/>
              <a:ext cx="1257299"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noAutofit/>
            </a:bodyPr>
            <a:lstStyle/>
            <a:p>
              <a:pPr marL="0" marR="0">
                <a:lnSpc>
                  <a:spcPct val="107000"/>
                </a:lnSpc>
                <a:spcAft>
                  <a:spcPts val="800"/>
                </a:spcAft>
                <a:buNone/>
              </a:pPr>
              <a:r>
                <a:rPr lang="es-MX" sz="900" b="1" kern="100">
                  <a:solidFill>
                    <a:srgbClr val="000000"/>
                  </a:solidFill>
                  <a:effectLst/>
                  <a:latin typeface="Noto Sans" panose="020B0502040504020204" pitchFamily="34" charset="0"/>
                  <a:ea typeface="Calibri" panose="020F0502020204030204" pitchFamily="34" charset="0"/>
                  <a:cs typeface="Times New Roman" panose="02020603050405020304" pitchFamily="18" charset="0"/>
                </a:rPr>
                <a:t> </a:t>
              </a:r>
              <a:r>
                <a:rPr lang="es-MX" sz="1000" b="1" kern="100">
                  <a:solidFill>
                    <a:srgbClr val="000000"/>
                  </a:solidFill>
                  <a:effectLst/>
                  <a:latin typeface="Noto Sans" panose="020B0502040504020204" pitchFamily="34" charset="0"/>
                  <a:ea typeface="Calibri" panose="020F0502020204030204" pitchFamily="34" charset="0"/>
                  <a:cs typeface="Times New Roman" panose="02020603050405020304" pitchFamily="18" charset="0"/>
                </a:rPr>
                <a:t>CVpp</a:t>
              </a:r>
              <a:r>
                <a:rPr lang="es-MX" sz="1000" i="0"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a:t>= </a:t>
              </a:r>
              <a:r>
                <a:rPr lang="es-ES" sz="1000" b="0" i="0"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a:t> 𝐶𝑜𝑀𝑎</a:t>
              </a:r>
              <a:r>
                <a:rPr lang="en-US" sz="1000" b="0" i="0"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a:t>/</a:t>
              </a:r>
              <a:r>
                <a:rPr lang="es-ES" sz="1000" b="0" i="0"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a:t>𝑉𝑎𝑝𝑝</a:t>
              </a:r>
              <a:r>
                <a:rPr lang="es-MX" sz="1000" b="0" i="0"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a:t> </a:t>
              </a:r>
              <a:r>
                <a:rPr lang="es-MX" sz="1000" i="0"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a:t> </a:t>
              </a:r>
              <a:endParaRPr lang="en-US" sz="1000" kern="100">
                <a:effectLst/>
                <a:ea typeface="Calibri" panose="020F0502020204030204" pitchFamily="34" charset="0"/>
                <a:cs typeface="Times New Roman" panose="02020603050405020304" pitchFamily="18" charset="0"/>
              </a:endParaRPr>
            </a:p>
            <a:p>
              <a:pPr marL="0" marR="0">
                <a:lnSpc>
                  <a:spcPct val="107000"/>
                </a:lnSpc>
                <a:spcAft>
                  <a:spcPts val="800"/>
                </a:spcAft>
              </a:pPr>
              <a:r>
                <a:rPr lang="es-MX" sz="1100" kern="100">
                  <a:effectLst/>
                  <a:ea typeface="Calibri" panose="020F0502020204030204" pitchFamily="34" charset="0"/>
                  <a:cs typeface="Times New Roman" panose="02020603050405020304" pitchFamily="18" charset="0"/>
                </a:rPr>
                <a:t> </a:t>
              </a:r>
              <a:endParaRPr lang="en-US" sz="1100" kern="100">
                <a:effectLst/>
                <a:ea typeface="Calibri" panose="020F0502020204030204" pitchFamily="34" charset="0"/>
                <a:cs typeface="Times New Roman" panose="02020603050405020304" pitchFamily="18" charset="0"/>
              </a:endParaRPr>
            </a:p>
          </xdr:txBody>
        </xdr:sp>
      </mc:Fallback>
    </mc:AlternateContent>
    <xdr:clientData/>
  </xdr:twoCellAnchor>
  <xdr:twoCellAnchor>
    <xdr:from>
      <xdr:col>13</xdr:col>
      <xdr:colOff>377406</xdr:colOff>
      <xdr:row>18</xdr:row>
      <xdr:rowOff>593066</xdr:rowOff>
    </xdr:from>
    <xdr:to>
      <xdr:col>16</xdr:col>
      <xdr:colOff>416224</xdr:colOff>
      <xdr:row>20</xdr:row>
      <xdr:rowOff>69910</xdr:rowOff>
    </xdr:to>
    <xdr:sp macro="" textlink="">
      <xdr:nvSpPr>
        <xdr:cNvPr id="7" name="Cuadro de texto 23">
          <a:extLst>
            <a:ext uri="{FF2B5EF4-FFF2-40B4-BE49-F238E27FC236}">
              <a16:creationId xmlns:a16="http://schemas.microsoft.com/office/drawing/2014/main" id="{DC27AF13-CD9A-4A2C-A846-407D93AF3427}"/>
            </a:ext>
          </a:extLst>
        </xdr:cNvPr>
        <xdr:cNvSpPr txBox="1"/>
      </xdr:nvSpPr>
      <xdr:spPr>
        <a:xfrm>
          <a:off x="9201510" y="7251580"/>
          <a:ext cx="2114549" cy="1076325"/>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marL="0" marR="0">
            <a:lnSpc>
              <a:spcPts val="1200"/>
            </a:lnSpc>
            <a:spcAft>
              <a:spcPts val="0"/>
            </a:spcAft>
            <a:buNone/>
          </a:pPr>
          <a:r>
            <a:rPr lang="es-MX" sz="700" b="1" kern="100">
              <a:effectLst/>
              <a:latin typeface="Noto Sans" panose="020B0502040504020204" pitchFamily="34" charset="0"/>
              <a:ea typeface="Calibri" panose="020F0502020204030204" pitchFamily="34" charset="0"/>
              <a:cs typeface="Times New Roman" panose="02020603050405020304" pitchFamily="18" charset="0"/>
            </a:rPr>
            <a:t>Variables</a:t>
          </a:r>
          <a:r>
            <a:rPr lang="es-MX" sz="700" kern="100">
              <a:effectLst/>
              <a:latin typeface="Noto Sans" panose="020B0502040504020204" pitchFamily="34" charset="0"/>
              <a:ea typeface="Calibri" panose="020F0502020204030204" pitchFamily="34" charset="0"/>
              <a:cs typeface="Times New Roman" panose="02020603050405020304" pitchFamily="18" charset="0"/>
            </a:rPr>
            <a:t>:</a:t>
          </a:r>
          <a:endParaRPr lang="en-US" sz="1100" kern="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ts val="1200"/>
            </a:lnSpc>
            <a:spcAft>
              <a:spcPts val="0"/>
            </a:spcAft>
            <a:buNone/>
          </a:pPr>
          <a:r>
            <a:rPr lang="es-MX" sz="700" b="1" kern="100">
              <a:effectLst/>
              <a:latin typeface="Noto Sans" panose="020B0502040504020204" pitchFamily="34" charset="0"/>
              <a:ea typeface="Calibri" panose="020F0502020204030204" pitchFamily="34" charset="0"/>
              <a:cs typeface="Times New Roman" panose="02020603050405020304" pitchFamily="18" charset="0"/>
            </a:rPr>
            <a:t>CVpp.-</a:t>
          </a:r>
          <a:r>
            <a:rPr lang="es-MX" sz="700" kern="100">
              <a:effectLst/>
              <a:latin typeface="Noto Sans" panose="020B0502040504020204" pitchFamily="34" charset="0"/>
              <a:ea typeface="Calibri" panose="020F0502020204030204" pitchFamily="34" charset="0"/>
              <a:cs typeface="Times New Roman" panose="02020603050405020304" pitchFamily="18" charset="0"/>
            </a:rPr>
            <a:t> </a:t>
          </a:r>
          <a:r>
            <a:rPr lang="es-ES" sz="700" kern="100">
              <a:effectLst/>
              <a:latin typeface="Noto Sans" panose="020B0502040504020204" pitchFamily="34" charset="0"/>
              <a:ea typeface="Calibri" panose="020F0502020204030204" pitchFamily="34" charset="0"/>
              <a:cs typeface="Times New Roman" panose="02020603050405020304" pitchFamily="18" charset="0"/>
            </a:rPr>
            <a:t>Costos</a:t>
          </a:r>
          <a:r>
            <a:rPr lang="es-ES" sz="700" kern="100" baseline="0">
              <a:effectLst/>
              <a:latin typeface="Noto Sans" panose="020B0502040504020204" pitchFamily="34" charset="0"/>
              <a:ea typeface="Calibri" panose="020F0502020204030204" pitchFamily="34" charset="0"/>
              <a:cs typeface="Times New Roman" panose="02020603050405020304" pitchFamily="18" charset="0"/>
            </a:rPr>
            <a:t> entre el columen producido.</a:t>
          </a:r>
          <a:endParaRPr lang="en-US" sz="1100" kern="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ts val="1200"/>
            </a:lnSpc>
            <a:spcAft>
              <a:spcPts val="0"/>
            </a:spcAft>
            <a:buNone/>
          </a:pPr>
          <a:r>
            <a:rPr lang="es-MX" sz="700" b="1" kern="100">
              <a:effectLst/>
              <a:latin typeface="Noto Sans" panose="020B0502040504020204" pitchFamily="34" charset="0"/>
              <a:ea typeface="Calibri" panose="020F0502020204030204" pitchFamily="34" charset="0"/>
              <a:cs typeface="Times New Roman" panose="02020603050405020304" pitchFamily="18" charset="0"/>
            </a:rPr>
            <a:t>CoMa.-</a:t>
          </a:r>
          <a:r>
            <a:rPr lang="es-MX" sz="700" kern="100">
              <a:effectLst/>
              <a:latin typeface="Noto Sans" panose="020B0502040504020204" pitchFamily="34" charset="0"/>
              <a:ea typeface="Calibri" panose="020F0502020204030204" pitchFamily="34" charset="0"/>
              <a:cs typeface="Times New Roman" panose="02020603050405020304" pitchFamily="18" charset="0"/>
            </a:rPr>
            <a:t> </a:t>
          </a:r>
          <a:r>
            <a:rPr lang="es-ES" sz="700" kern="100">
              <a:effectLst/>
              <a:latin typeface="Noto Sans" panose="020B0502040504020204" pitchFamily="34" charset="0"/>
              <a:ea typeface="Calibri" panose="020F0502020204030204" pitchFamily="34" charset="0"/>
              <a:cs typeface="Times New Roman" panose="02020603050405020304" pitchFamily="18" charset="0"/>
            </a:rPr>
            <a:t>Costos de Operación, mantenimiento y adminsitración.</a:t>
          </a:r>
          <a:endParaRPr lang="en-US" sz="1100" kern="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Aft>
              <a:spcPts val="800"/>
            </a:spcAft>
          </a:pPr>
          <a:r>
            <a:rPr lang="es-MX" sz="700" kern="100">
              <a:effectLst/>
              <a:latin typeface="Calibri" panose="020F0502020204030204" pitchFamily="34" charset="0"/>
              <a:ea typeface="Calibri" panose="020F0502020204030204" pitchFamily="34" charset="0"/>
              <a:cs typeface="Times New Roman" panose="02020603050405020304" pitchFamily="18" charset="0"/>
            </a:rPr>
            <a:t> </a:t>
          </a:r>
          <a:r>
            <a:rPr lang="es-MX" sz="700" b="1" kern="100">
              <a:effectLst/>
              <a:latin typeface="Noto Sans" panose="020B0502040504020204" pitchFamily="34" charset="0"/>
              <a:ea typeface="Noto Sans" panose="020B0502040504020204" pitchFamily="34" charset="0"/>
              <a:cs typeface="Noto Sans" panose="020B0502040504020204" pitchFamily="34" charset="0"/>
            </a:rPr>
            <a:t>Vapp.- </a:t>
          </a:r>
          <a:r>
            <a:rPr lang="es-MX" sz="700" b="0" kern="100">
              <a:effectLst/>
              <a:latin typeface="Noto Sans" panose="020B0502040504020204" pitchFamily="34" charset="0"/>
              <a:ea typeface="Noto Sans" panose="020B0502040504020204" pitchFamily="34" charset="0"/>
              <a:cs typeface="Noto Sans" panose="020B0502040504020204" pitchFamily="34" charset="0"/>
            </a:rPr>
            <a:t>Volumen trimestral producido de agua.</a:t>
          </a:r>
          <a:endParaRPr lang="en-US" sz="700" b="0" kern="100">
            <a:effectLst/>
            <a:latin typeface="Noto Sans" panose="020B0502040504020204" pitchFamily="34" charset="0"/>
            <a:ea typeface="Noto Sans" panose="020B0502040504020204" pitchFamily="34" charset="0"/>
            <a:cs typeface="Noto Sans" panose="020B0502040504020204" pitchFamily="34"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12</xdr:col>
      <xdr:colOff>119063</xdr:colOff>
      <xdr:row>0</xdr:row>
      <xdr:rowOff>154781</xdr:rowOff>
    </xdr:from>
    <xdr:to>
      <xdr:col>16</xdr:col>
      <xdr:colOff>702469</xdr:colOff>
      <xdr:row>0</xdr:row>
      <xdr:rowOff>792956</xdr:rowOff>
    </xdr:to>
    <xdr:sp macro="" textlink="">
      <xdr:nvSpPr>
        <xdr:cNvPr id="2" name="CuadroTexto 1">
          <a:extLst>
            <a:ext uri="{FF2B5EF4-FFF2-40B4-BE49-F238E27FC236}">
              <a16:creationId xmlns:a16="http://schemas.microsoft.com/office/drawing/2014/main" id="{4FD44ABC-0AD8-4934-9D66-7D42E9B24BC3}"/>
            </a:ext>
          </a:extLst>
        </xdr:cNvPr>
        <xdr:cNvSpPr txBox="1"/>
      </xdr:nvSpPr>
      <xdr:spPr>
        <a:xfrm>
          <a:off x="10513219" y="154781"/>
          <a:ext cx="4572000" cy="638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lang="es-MX" sz="1000">
              <a:solidFill>
                <a:schemeClr val="dk1"/>
              </a:solidFill>
              <a:effectLst/>
              <a:latin typeface="Noto Sans" panose="020B0502040504020204" pitchFamily="34" charset="0"/>
              <a:ea typeface="Noto Sans" panose="020B0502040504020204" pitchFamily="34" charset="0"/>
              <a:cs typeface="Noto Sans" panose="020B0502040504020204" pitchFamily="34" charset="0"/>
            </a:rPr>
            <a:t>Organismo Intermunicipal de Agua Potable, Alcantarillado, Saneamiento y Servicios Conexos de los Municipios de Cerro de San Pedro, San Luis Potosí y Soledad de Graciano Sánchez, INTERAPAS</a:t>
          </a:r>
          <a:endParaRPr lang="en-US" sz="1000">
            <a:solidFill>
              <a:schemeClr val="dk1"/>
            </a:solidFill>
            <a:effectLst/>
            <a:latin typeface="Noto Sans" panose="020B0502040504020204" pitchFamily="34" charset="0"/>
            <a:ea typeface="Noto Sans" panose="020B0502040504020204" pitchFamily="34" charset="0"/>
            <a:cs typeface="Noto Sans" panose="020B0502040504020204" pitchFamily="34" charset="0"/>
          </a:endParaRPr>
        </a:p>
        <a:p>
          <a:endParaRPr lang="en-US" sz="1100"/>
        </a:p>
      </xdr:txBody>
    </xdr:sp>
    <xdr:clientData/>
  </xdr:twoCellAnchor>
  <xdr:twoCellAnchor editAs="oneCell">
    <xdr:from>
      <xdr:col>0</xdr:col>
      <xdr:colOff>1714500</xdr:colOff>
      <xdr:row>0</xdr:row>
      <xdr:rowOff>0</xdr:rowOff>
    </xdr:from>
    <xdr:to>
      <xdr:col>3</xdr:col>
      <xdr:colOff>266305</xdr:colOff>
      <xdr:row>0</xdr:row>
      <xdr:rowOff>733425</xdr:rowOff>
    </xdr:to>
    <xdr:pic>
      <xdr:nvPicPr>
        <xdr:cNvPr id="3" name="Imagen 2">
          <a:extLst>
            <a:ext uri="{FF2B5EF4-FFF2-40B4-BE49-F238E27FC236}">
              <a16:creationId xmlns:a16="http://schemas.microsoft.com/office/drawing/2014/main" id="{99B9995A-3F1F-44D1-B176-40A50500197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14500" y="0"/>
          <a:ext cx="2218930" cy="733425"/>
        </a:xfrm>
        <a:prstGeom prst="rect">
          <a:avLst/>
        </a:prstGeom>
      </xdr:spPr>
    </xdr:pic>
    <xdr:clientData/>
  </xdr:twoCellAnchor>
  <xdr:twoCellAnchor>
    <xdr:from>
      <xdr:col>14</xdr:col>
      <xdr:colOff>455084</xdr:colOff>
      <xdr:row>13</xdr:row>
      <xdr:rowOff>31750</xdr:rowOff>
    </xdr:from>
    <xdr:to>
      <xdr:col>15</xdr:col>
      <xdr:colOff>836083</xdr:colOff>
      <xdr:row>14</xdr:row>
      <xdr:rowOff>232833</xdr:rowOff>
    </xdr:to>
    <mc:AlternateContent xmlns:mc="http://schemas.openxmlformats.org/markup-compatibility/2006" xmlns:a14="http://schemas.microsoft.com/office/drawing/2010/main">
      <mc:Choice Requires="a14">
        <xdr:sp macro="" textlink="">
          <xdr:nvSpPr>
            <xdr:cNvPr id="6" name="Cuadro de texto 1625865583">
              <a:extLst>
                <a:ext uri="{FF2B5EF4-FFF2-40B4-BE49-F238E27FC236}">
                  <a16:creationId xmlns:a16="http://schemas.microsoft.com/office/drawing/2014/main" id="{51B2A8B1-7A82-4A94-B732-6BAC803C6E72}"/>
                </a:ext>
              </a:extLst>
            </xdr:cNvPr>
            <xdr:cNvSpPr txBox="1"/>
          </xdr:nvSpPr>
          <xdr:spPr>
            <a:xfrm>
              <a:off x="14022917" y="5207000"/>
              <a:ext cx="1481666" cy="444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noAutofit/>
            </a:bodyPr>
            <a:lstStyle/>
            <a:p>
              <a:pPr marL="0" marR="0">
                <a:lnSpc>
                  <a:spcPct val="107000"/>
                </a:lnSpc>
                <a:spcAft>
                  <a:spcPts val="800"/>
                </a:spcAft>
                <a:buNone/>
              </a:pPr>
              <a:r>
                <a:rPr lang="es-MX" sz="1000" b="1" kern="100">
                  <a:solidFill>
                    <a:srgbClr val="000000"/>
                  </a:solidFill>
                  <a:effectLst/>
                  <a:latin typeface="Noto Sans" panose="020B0502040504020204" pitchFamily="34" charset="0"/>
                  <a:ea typeface="Calibri" panose="020F0502020204030204" pitchFamily="34" charset="0"/>
                  <a:cs typeface="Times New Roman" panose="02020603050405020304" pitchFamily="18" charset="0"/>
                </a:rPr>
                <a:t> </a:t>
              </a:r>
              <a14:m>
                <m:oMath xmlns:m="http://schemas.openxmlformats.org/officeDocument/2006/math">
                  <m:r>
                    <a:rPr lang="es-MX" sz="1000" i="1"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m:t>𝑆𝑎𝐶𝑀</m:t>
                  </m:r>
                  <m:r>
                    <a:rPr lang="es-MX" sz="1000" i="1"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m:t>= </m:t>
                  </m:r>
                  <m:f>
                    <m:fPr>
                      <m:ctrlPr>
                        <a:rPr lang="en-US" sz="1000" i="1"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m:ctrlPr>
                    </m:fPr>
                    <m:num>
                      <m:r>
                        <a:rPr lang="es-MX" sz="1000" i="1"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m:t>(</m:t>
                      </m:r>
                      <m:r>
                        <a:rPr lang="es-MX" sz="1000" i="1"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m:t>𝑁𝑜𝑆𝑜𝑙</m:t>
                      </m:r>
                      <m:r>
                        <a:rPr lang="es-MX" sz="1000" i="1"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m:t>)(1000)</m:t>
                      </m:r>
                    </m:num>
                    <m:den>
                      <m:r>
                        <a:rPr lang="es-MX" sz="1000" i="1"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m:t>𝑁𝑡𝑅</m:t>
                      </m:r>
                    </m:den>
                  </m:f>
                  <m:r>
                    <a:rPr lang="es-MX" sz="1000" i="1"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m:t> </m:t>
                  </m:r>
                </m:oMath>
              </a14:m>
              <a:endParaRPr lang="en-US" sz="1000" kern="100">
                <a:effectLst/>
                <a:ea typeface="Calibri" panose="020F0502020204030204" pitchFamily="34" charset="0"/>
                <a:cs typeface="Times New Roman" panose="02020603050405020304" pitchFamily="18" charset="0"/>
              </a:endParaRPr>
            </a:p>
            <a:p>
              <a:pPr marL="0" marR="0">
                <a:lnSpc>
                  <a:spcPct val="107000"/>
                </a:lnSpc>
                <a:spcAft>
                  <a:spcPts val="800"/>
                </a:spcAft>
              </a:pPr>
              <a:r>
                <a:rPr lang="es-MX" sz="1100" kern="100">
                  <a:effectLst/>
                  <a:ea typeface="Calibri" panose="020F0502020204030204" pitchFamily="34" charset="0"/>
                  <a:cs typeface="Times New Roman" panose="02020603050405020304" pitchFamily="18" charset="0"/>
                </a:rPr>
                <a:t> </a:t>
              </a:r>
              <a:endParaRPr lang="en-US" sz="1100" kern="100">
                <a:effectLst/>
                <a:ea typeface="Calibri" panose="020F0502020204030204" pitchFamily="34" charset="0"/>
                <a:cs typeface="Times New Roman" panose="02020603050405020304" pitchFamily="18" charset="0"/>
              </a:endParaRPr>
            </a:p>
          </xdr:txBody>
        </xdr:sp>
      </mc:Choice>
      <mc:Fallback xmlns="">
        <xdr:sp macro="" textlink="">
          <xdr:nvSpPr>
            <xdr:cNvPr id="6" name="Cuadro de texto 1625865583">
              <a:extLst>
                <a:ext uri="{FF2B5EF4-FFF2-40B4-BE49-F238E27FC236}">
                  <a16:creationId xmlns:a16="http://schemas.microsoft.com/office/drawing/2014/main" id="{51B2A8B1-7A82-4A94-B732-6BAC803C6E72}"/>
                </a:ext>
              </a:extLst>
            </xdr:cNvPr>
            <xdr:cNvSpPr txBox="1"/>
          </xdr:nvSpPr>
          <xdr:spPr>
            <a:xfrm>
              <a:off x="14022917" y="5207000"/>
              <a:ext cx="1481666" cy="444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noAutofit/>
            </a:bodyPr>
            <a:lstStyle/>
            <a:p>
              <a:pPr marL="0" marR="0">
                <a:lnSpc>
                  <a:spcPct val="107000"/>
                </a:lnSpc>
                <a:spcAft>
                  <a:spcPts val="800"/>
                </a:spcAft>
                <a:buNone/>
              </a:pPr>
              <a:r>
                <a:rPr lang="es-MX" sz="1000" b="1" kern="100">
                  <a:solidFill>
                    <a:srgbClr val="000000"/>
                  </a:solidFill>
                  <a:effectLst/>
                  <a:latin typeface="Noto Sans" panose="020B0502040504020204" pitchFamily="34" charset="0"/>
                  <a:ea typeface="Calibri" panose="020F0502020204030204" pitchFamily="34" charset="0"/>
                  <a:cs typeface="Times New Roman" panose="02020603050405020304" pitchFamily="18" charset="0"/>
                </a:rPr>
                <a:t> </a:t>
              </a:r>
              <a:r>
                <a:rPr lang="es-MX" sz="1000" i="0"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a:t>𝑆𝑎𝐶𝑀=  </a:t>
              </a:r>
              <a:r>
                <a:rPr lang="en-US" sz="1000" i="0"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a:t>(</a:t>
              </a:r>
              <a:r>
                <a:rPr lang="es-MX" sz="1000" i="0"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a:t>(𝑁𝑜𝑆𝑜𝑙)(1000)</a:t>
              </a:r>
              <a:r>
                <a:rPr lang="en-US" sz="1000" i="0"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a:t>)/</a:t>
              </a:r>
              <a:r>
                <a:rPr lang="es-MX" sz="1000" i="0"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a:t>𝑁𝑡𝑅  </a:t>
              </a:r>
              <a:endParaRPr lang="en-US" sz="1000" kern="100">
                <a:effectLst/>
                <a:ea typeface="Calibri" panose="020F0502020204030204" pitchFamily="34" charset="0"/>
                <a:cs typeface="Times New Roman" panose="02020603050405020304" pitchFamily="18" charset="0"/>
              </a:endParaRPr>
            </a:p>
            <a:p>
              <a:pPr marL="0" marR="0">
                <a:lnSpc>
                  <a:spcPct val="107000"/>
                </a:lnSpc>
                <a:spcAft>
                  <a:spcPts val="800"/>
                </a:spcAft>
              </a:pPr>
              <a:r>
                <a:rPr lang="es-MX" sz="1100" kern="100">
                  <a:effectLst/>
                  <a:ea typeface="Calibri" panose="020F0502020204030204" pitchFamily="34" charset="0"/>
                  <a:cs typeface="Times New Roman" panose="02020603050405020304" pitchFamily="18" charset="0"/>
                </a:rPr>
                <a:t> </a:t>
              </a:r>
              <a:endParaRPr lang="en-US" sz="1100" kern="100">
                <a:effectLst/>
                <a:ea typeface="Calibri" panose="020F0502020204030204" pitchFamily="34" charset="0"/>
                <a:cs typeface="Times New Roman" panose="02020603050405020304" pitchFamily="18" charset="0"/>
              </a:endParaRPr>
            </a:p>
          </xdr:txBody>
        </xdr:sp>
      </mc:Fallback>
    </mc:AlternateContent>
    <xdr:clientData/>
  </xdr:twoCellAnchor>
  <xdr:twoCellAnchor>
    <xdr:from>
      <xdr:col>13</xdr:col>
      <xdr:colOff>910167</xdr:colOff>
      <xdr:row>14</xdr:row>
      <xdr:rowOff>190500</xdr:rowOff>
    </xdr:from>
    <xdr:to>
      <xdr:col>16</xdr:col>
      <xdr:colOff>518584</xdr:colOff>
      <xdr:row>14</xdr:row>
      <xdr:rowOff>1003300</xdr:rowOff>
    </xdr:to>
    <xdr:sp macro="" textlink="">
      <xdr:nvSpPr>
        <xdr:cNvPr id="7" name="Cuadro de texto 23">
          <a:extLst>
            <a:ext uri="{FF2B5EF4-FFF2-40B4-BE49-F238E27FC236}">
              <a16:creationId xmlns:a16="http://schemas.microsoft.com/office/drawing/2014/main" id="{E116E937-AE2E-4199-8F56-4684C55AD54B}"/>
            </a:ext>
          </a:extLst>
        </xdr:cNvPr>
        <xdr:cNvSpPr txBox="1"/>
      </xdr:nvSpPr>
      <xdr:spPr>
        <a:xfrm>
          <a:off x="13335000" y="5609167"/>
          <a:ext cx="3069167" cy="812800"/>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marL="0" marR="0">
            <a:lnSpc>
              <a:spcPts val="1200"/>
            </a:lnSpc>
            <a:spcAft>
              <a:spcPts val="0"/>
            </a:spcAft>
            <a:buNone/>
          </a:pPr>
          <a:r>
            <a:rPr lang="es-MX" sz="900" b="1" kern="100">
              <a:effectLst/>
              <a:latin typeface="Noto Sans" panose="020B0502040504020204" pitchFamily="34" charset="0"/>
              <a:ea typeface="Calibri" panose="020F0502020204030204" pitchFamily="34" charset="0"/>
              <a:cs typeface="Times New Roman" panose="02020603050405020304" pitchFamily="18" charset="0"/>
            </a:rPr>
            <a:t>Variables</a:t>
          </a:r>
          <a:r>
            <a:rPr lang="es-MX" sz="900" kern="100">
              <a:effectLst/>
              <a:latin typeface="Noto Sans" panose="020B0502040504020204" pitchFamily="34" charset="0"/>
              <a:ea typeface="Calibri" panose="020F0502020204030204" pitchFamily="34" charset="0"/>
              <a:cs typeface="Times New Roman" panose="02020603050405020304" pitchFamily="18" charset="0"/>
            </a:rPr>
            <a:t>:</a:t>
          </a:r>
        </a:p>
        <a:p>
          <a:pPr marL="0" marR="0">
            <a:lnSpc>
              <a:spcPts val="1200"/>
            </a:lnSpc>
            <a:spcAft>
              <a:spcPts val="0"/>
            </a:spcAft>
            <a:buNone/>
          </a:pPr>
          <a:endParaRPr lang="en-US" sz="900" kern="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ts val="1200"/>
            </a:lnSpc>
            <a:spcAft>
              <a:spcPts val="0"/>
            </a:spcAft>
            <a:buNone/>
          </a:pPr>
          <a:r>
            <a:rPr lang="es-MX" sz="900" b="1" kern="100">
              <a:effectLst/>
              <a:latin typeface="Noto Sans" panose="020B0502040504020204" pitchFamily="34" charset="0"/>
              <a:ea typeface="Calibri" panose="020F0502020204030204" pitchFamily="34" charset="0"/>
              <a:cs typeface="Times New Roman" panose="02020603050405020304" pitchFamily="18" charset="0"/>
            </a:rPr>
            <a:t>SaCM.-</a:t>
          </a:r>
          <a:r>
            <a:rPr lang="es-MX" sz="900" kern="100">
              <a:effectLst/>
              <a:latin typeface="Noto Sans" panose="020B0502040504020204" pitchFamily="34" charset="0"/>
              <a:ea typeface="Calibri" panose="020F0502020204030204" pitchFamily="34" charset="0"/>
              <a:cs typeface="Times New Roman" panose="02020603050405020304" pitchFamily="18" charset="0"/>
            </a:rPr>
            <a:t> Solicitudes de atención por cada mil tomas.</a:t>
          </a:r>
          <a:endParaRPr lang="en-US" sz="900" kern="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ts val="1200"/>
            </a:lnSpc>
            <a:spcAft>
              <a:spcPts val="0"/>
            </a:spcAft>
            <a:buNone/>
          </a:pPr>
          <a:r>
            <a:rPr lang="es-MX" sz="900" b="1" kern="100">
              <a:effectLst/>
              <a:latin typeface="Noto Sans" panose="020B0502040504020204" pitchFamily="34" charset="0"/>
              <a:ea typeface="Calibri" panose="020F0502020204030204" pitchFamily="34" charset="0"/>
              <a:cs typeface="Times New Roman" panose="02020603050405020304" pitchFamily="18" charset="0"/>
            </a:rPr>
            <a:t>NoSol.-</a:t>
          </a:r>
          <a:r>
            <a:rPr lang="es-MX" sz="900" kern="100">
              <a:effectLst/>
              <a:latin typeface="Noto Sans" panose="020B0502040504020204" pitchFamily="34" charset="0"/>
              <a:ea typeface="Calibri" panose="020F0502020204030204" pitchFamily="34" charset="0"/>
              <a:cs typeface="Times New Roman" panose="02020603050405020304" pitchFamily="18" charset="0"/>
            </a:rPr>
            <a:t> Número de solicitudes recibidad al año.</a:t>
          </a:r>
          <a:endParaRPr lang="en-US" sz="900" kern="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ts val="1200"/>
            </a:lnSpc>
            <a:spcAft>
              <a:spcPts val="0"/>
            </a:spcAft>
            <a:buNone/>
          </a:pPr>
          <a:r>
            <a:rPr lang="es-MX" sz="900" b="1" kern="100">
              <a:effectLst/>
              <a:latin typeface="Noto Sans" panose="020B0502040504020204" pitchFamily="34" charset="0"/>
              <a:ea typeface="Calibri" panose="020F0502020204030204" pitchFamily="34" charset="0"/>
              <a:cs typeface="Times New Roman" panose="02020603050405020304" pitchFamily="18" charset="0"/>
            </a:rPr>
            <a:t>NtR.-</a:t>
          </a:r>
          <a:r>
            <a:rPr lang="es-MX" sz="900" kern="100">
              <a:effectLst/>
              <a:latin typeface="Noto Sans" panose="020B0502040504020204" pitchFamily="34" charset="0"/>
              <a:ea typeface="Calibri" panose="020F0502020204030204" pitchFamily="34" charset="0"/>
              <a:cs typeface="Times New Roman" panose="02020603050405020304" pitchFamily="18" charset="0"/>
            </a:rPr>
            <a:t> Número de tomas registradas al cierre de año.</a:t>
          </a:r>
          <a:endParaRPr lang="en-US" sz="900" kern="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ts val="1200"/>
            </a:lnSpc>
            <a:spcAft>
              <a:spcPts val="800"/>
            </a:spcAft>
            <a:buNone/>
          </a:pPr>
          <a:r>
            <a:rPr lang="es-MX" sz="900" kern="100">
              <a:effectLst/>
              <a:latin typeface="Noto Sans" panose="020B0502040504020204" pitchFamily="34" charset="0"/>
              <a:ea typeface="Calibri" panose="020F0502020204030204" pitchFamily="34" charset="0"/>
              <a:cs typeface="Times New Roman" panose="02020603050405020304" pitchFamily="18" charset="0"/>
            </a:rPr>
            <a:t> </a:t>
          </a:r>
          <a:endParaRPr lang="en-US" sz="900" kern="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ts val="1200"/>
            </a:lnSpc>
            <a:spcAft>
              <a:spcPts val="800"/>
            </a:spcAft>
            <a:buNone/>
          </a:pPr>
          <a:r>
            <a:rPr lang="es-MX" sz="700" kern="100">
              <a:effectLst/>
              <a:latin typeface="Noto Sans" panose="020B0502040504020204" pitchFamily="34" charset="0"/>
              <a:ea typeface="Calibri" panose="020F0502020204030204" pitchFamily="34" charset="0"/>
              <a:cs typeface="Times New Roman" panose="02020603050405020304" pitchFamily="18" charset="0"/>
            </a:rPr>
            <a:t> </a:t>
          </a:r>
          <a:endParaRPr lang="en-US" sz="1100" kern="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ts val="1200"/>
            </a:lnSpc>
            <a:spcAft>
              <a:spcPts val="800"/>
            </a:spcAft>
          </a:pPr>
          <a:r>
            <a:rPr lang="es-MX" sz="1100" kern="100">
              <a:effectLst/>
              <a:latin typeface="Calibri" panose="020F0502020204030204" pitchFamily="34" charset="0"/>
              <a:ea typeface="Calibri" panose="020F0502020204030204" pitchFamily="34" charset="0"/>
              <a:cs typeface="Times New Roman" panose="02020603050405020304" pitchFamily="18" charset="0"/>
            </a:rPr>
            <a:t> </a:t>
          </a:r>
          <a:endParaRPr lang="en-US" sz="1100" kern="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11</xdr:col>
      <xdr:colOff>535781</xdr:colOff>
      <xdr:row>0</xdr:row>
      <xdr:rowOff>107156</xdr:rowOff>
    </xdr:from>
    <xdr:to>
      <xdr:col>16</xdr:col>
      <xdr:colOff>489478</xdr:colOff>
      <xdr:row>0</xdr:row>
      <xdr:rowOff>745331</xdr:rowOff>
    </xdr:to>
    <xdr:sp macro="" textlink="">
      <xdr:nvSpPr>
        <xdr:cNvPr id="2" name="CuadroTexto 1">
          <a:extLst>
            <a:ext uri="{FF2B5EF4-FFF2-40B4-BE49-F238E27FC236}">
              <a16:creationId xmlns:a16="http://schemas.microsoft.com/office/drawing/2014/main" id="{7AA5E2B8-0B25-4A0F-A374-0C69B0CB5E87}"/>
            </a:ext>
          </a:extLst>
        </xdr:cNvPr>
        <xdr:cNvSpPr txBox="1"/>
      </xdr:nvSpPr>
      <xdr:spPr>
        <a:xfrm>
          <a:off x="10429875" y="107156"/>
          <a:ext cx="4573322" cy="638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lang="es-MX" sz="1000">
              <a:solidFill>
                <a:schemeClr val="dk1"/>
              </a:solidFill>
              <a:effectLst/>
              <a:latin typeface="Noto Sans" panose="020B0502040504020204" pitchFamily="34" charset="0"/>
              <a:ea typeface="Noto Sans" panose="020B0502040504020204" pitchFamily="34" charset="0"/>
              <a:cs typeface="Noto Sans" panose="020B0502040504020204" pitchFamily="34" charset="0"/>
            </a:rPr>
            <a:t>Organismo Intermunicipal de Agua Potable, Alcantarillado, Saneamiento y Servicios Conexos de los Municipios de Cerro de San Pedro, San Luis Potosí y Soledad de Graciano Sánchez, INTERAPAS</a:t>
          </a:r>
          <a:endParaRPr lang="en-US" sz="1000">
            <a:solidFill>
              <a:schemeClr val="dk1"/>
            </a:solidFill>
            <a:effectLst/>
            <a:latin typeface="Noto Sans" panose="020B0502040504020204" pitchFamily="34" charset="0"/>
            <a:ea typeface="Noto Sans" panose="020B0502040504020204" pitchFamily="34" charset="0"/>
            <a:cs typeface="Noto Sans" panose="020B0502040504020204" pitchFamily="34" charset="0"/>
          </a:endParaRPr>
        </a:p>
        <a:p>
          <a:endParaRPr lang="en-US" sz="1100"/>
        </a:p>
      </xdr:txBody>
    </xdr:sp>
    <xdr:clientData/>
  </xdr:twoCellAnchor>
  <xdr:twoCellAnchor editAs="oneCell">
    <xdr:from>
      <xdr:col>0</xdr:col>
      <xdr:colOff>1762125</xdr:colOff>
      <xdr:row>0</xdr:row>
      <xdr:rowOff>23812</xdr:rowOff>
    </xdr:from>
    <xdr:to>
      <xdr:col>3</xdr:col>
      <xdr:colOff>198836</xdr:colOff>
      <xdr:row>0</xdr:row>
      <xdr:rowOff>757237</xdr:rowOff>
    </xdr:to>
    <xdr:pic>
      <xdr:nvPicPr>
        <xdr:cNvPr id="3" name="Imagen 2">
          <a:extLst>
            <a:ext uri="{FF2B5EF4-FFF2-40B4-BE49-F238E27FC236}">
              <a16:creationId xmlns:a16="http://schemas.microsoft.com/office/drawing/2014/main" id="{49018B26-9AC8-4164-960F-06EA0D07959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62125" y="23812"/>
          <a:ext cx="2234805" cy="733425"/>
        </a:xfrm>
        <a:prstGeom prst="rect">
          <a:avLst/>
        </a:prstGeom>
      </xdr:spPr>
    </xdr:pic>
    <xdr:clientData/>
  </xdr:twoCellAnchor>
  <xdr:twoCellAnchor>
    <xdr:from>
      <xdr:col>14</xdr:col>
      <xdr:colOff>114300</xdr:colOff>
      <xdr:row>13</xdr:row>
      <xdr:rowOff>28575</xdr:rowOff>
    </xdr:from>
    <xdr:to>
      <xdr:col>15</xdr:col>
      <xdr:colOff>687705</xdr:colOff>
      <xdr:row>13</xdr:row>
      <xdr:rowOff>520065</xdr:rowOff>
    </xdr:to>
    <mc:AlternateContent xmlns:mc="http://schemas.openxmlformats.org/markup-compatibility/2006" xmlns:a14="http://schemas.microsoft.com/office/drawing/2010/main">
      <mc:Choice Requires="a14">
        <xdr:sp macro="" textlink="">
          <xdr:nvSpPr>
            <xdr:cNvPr id="6" name="Cuadro de texto 1839226849">
              <a:extLst>
                <a:ext uri="{FF2B5EF4-FFF2-40B4-BE49-F238E27FC236}">
                  <a16:creationId xmlns:a16="http://schemas.microsoft.com/office/drawing/2014/main" id="{BE744188-DD42-432A-B040-F8A54C1BC90B}"/>
                </a:ext>
              </a:extLst>
            </xdr:cNvPr>
            <xdr:cNvSpPr txBox="1"/>
          </xdr:nvSpPr>
          <xdr:spPr>
            <a:xfrm>
              <a:off x="12449175" y="4591050"/>
              <a:ext cx="1602105" cy="4914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noAutofit/>
            </a:bodyPr>
            <a:lstStyle/>
            <a:p>
              <a:pPr marL="0" marR="0">
                <a:lnSpc>
                  <a:spcPct val="107000"/>
                </a:lnSpc>
                <a:spcAft>
                  <a:spcPts val="800"/>
                </a:spcAft>
                <a:buNone/>
              </a:pPr>
              <a14:m>
                <m:oMathPara xmlns:m="http://schemas.openxmlformats.org/officeDocument/2006/math">
                  <m:oMathParaPr>
                    <m:jc m:val="centerGroup"/>
                  </m:oMathParaPr>
                  <m:oMath xmlns:m="http://schemas.openxmlformats.org/officeDocument/2006/math">
                    <m:r>
                      <a:rPr lang="es-MX" sz="900" i="1"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m:t>𝑃𝐼𝑅𝑆</m:t>
                    </m:r>
                    <m:r>
                      <a:rPr lang="es-MX" sz="900" i="1"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m:t>= </m:t>
                    </m:r>
                    <m:f>
                      <m:fPr>
                        <m:ctrlPr>
                          <a:rPr lang="en-US" sz="900" i="1"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m:ctrlPr>
                      </m:fPr>
                      <m:num>
                        <m:r>
                          <a:rPr lang="es-MX" sz="900" i="1"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m:t>(</m:t>
                        </m:r>
                        <m:r>
                          <a:rPr lang="es-MX" sz="900" i="1"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m:t>𝑁𝑜𝑆𝐸𝐺</m:t>
                        </m:r>
                        <m:r>
                          <a:rPr lang="es-MX" sz="900" i="1"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m:t>)(1000)</m:t>
                        </m:r>
                      </m:num>
                      <m:den>
                        <m:r>
                          <a:rPr lang="es-MX" sz="900" i="1"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m:t>𝑁𝑡𝑅</m:t>
                        </m:r>
                      </m:den>
                    </m:f>
                    <m:r>
                      <a:rPr lang="es-MX" sz="900" i="1"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m:t> </m:t>
                    </m:r>
                  </m:oMath>
                </m:oMathPara>
              </a14:m>
              <a:endParaRPr lang="en-US" sz="900" kern="100">
                <a:effectLst/>
                <a:ea typeface="Calibri" panose="020F0502020204030204" pitchFamily="34" charset="0"/>
                <a:cs typeface="Times New Roman" panose="02020603050405020304" pitchFamily="18" charset="0"/>
              </a:endParaRPr>
            </a:p>
            <a:p>
              <a:pPr marL="0" marR="0">
                <a:lnSpc>
                  <a:spcPct val="107000"/>
                </a:lnSpc>
                <a:spcAft>
                  <a:spcPts val="800"/>
                </a:spcAft>
              </a:pPr>
              <a:r>
                <a:rPr lang="es-MX" sz="1100" kern="100">
                  <a:effectLst/>
                  <a:ea typeface="Calibri" panose="020F0502020204030204" pitchFamily="34" charset="0"/>
                  <a:cs typeface="Times New Roman" panose="02020603050405020304" pitchFamily="18" charset="0"/>
                </a:rPr>
                <a:t> </a:t>
              </a:r>
              <a:endParaRPr lang="en-US" sz="1100" kern="100">
                <a:effectLst/>
                <a:ea typeface="Calibri" panose="020F0502020204030204" pitchFamily="34" charset="0"/>
                <a:cs typeface="Times New Roman" panose="02020603050405020304" pitchFamily="18" charset="0"/>
              </a:endParaRPr>
            </a:p>
          </xdr:txBody>
        </xdr:sp>
      </mc:Choice>
      <mc:Fallback xmlns="">
        <xdr:sp macro="" textlink="">
          <xdr:nvSpPr>
            <xdr:cNvPr id="6" name="Cuadro de texto 1839226849">
              <a:extLst>
                <a:ext uri="{FF2B5EF4-FFF2-40B4-BE49-F238E27FC236}">
                  <a16:creationId xmlns:a16="http://schemas.microsoft.com/office/drawing/2014/main" id="{BE744188-DD42-432A-B040-F8A54C1BC90B}"/>
                </a:ext>
              </a:extLst>
            </xdr:cNvPr>
            <xdr:cNvSpPr txBox="1"/>
          </xdr:nvSpPr>
          <xdr:spPr>
            <a:xfrm>
              <a:off x="12449175" y="4591050"/>
              <a:ext cx="1602105" cy="4914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noAutofit/>
            </a:bodyPr>
            <a:lstStyle/>
            <a:p>
              <a:pPr marL="0" marR="0">
                <a:lnSpc>
                  <a:spcPct val="107000"/>
                </a:lnSpc>
                <a:spcAft>
                  <a:spcPts val="800"/>
                </a:spcAft>
                <a:buNone/>
              </a:pPr>
              <a:r>
                <a:rPr lang="es-MX" sz="900" i="0"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a:t>𝑃𝐼𝑅𝑆=  </a:t>
              </a:r>
              <a:r>
                <a:rPr lang="en-US" sz="900" i="0"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a:t>(</a:t>
              </a:r>
              <a:r>
                <a:rPr lang="es-MX" sz="900" i="0"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a:t>(𝑁𝑜𝑆𝐸𝐺)(1000)</a:t>
              </a:r>
              <a:r>
                <a:rPr lang="en-US" sz="900" i="0"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a:t>)/</a:t>
              </a:r>
              <a:r>
                <a:rPr lang="es-MX" sz="900" i="0"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a:t>𝑁𝑡𝑅  </a:t>
              </a:r>
              <a:endParaRPr lang="en-US" sz="900" kern="100">
                <a:effectLst/>
                <a:ea typeface="Calibri" panose="020F0502020204030204" pitchFamily="34" charset="0"/>
                <a:cs typeface="Times New Roman" panose="02020603050405020304" pitchFamily="18" charset="0"/>
              </a:endParaRPr>
            </a:p>
            <a:p>
              <a:pPr marL="0" marR="0">
                <a:lnSpc>
                  <a:spcPct val="107000"/>
                </a:lnSpc>
                <a:spcAft>
                  <a:spcPts val="800"/>
                </a:spcAft>
              </a:pPr>
              <a:r>
                <a:rPr lang="es-MX" sz="1100" kern="100">
                  <a:effectLst/>
                  <a:ea typeface="Calibri" panose="020F0502020204030204" pitchFamily="34" charset="0"/>
                  <a:cs typeface="Times New Roman" panose="02020603050405020304" pitchFamily="18" charset="0"/>
                </a:rPr>
                <a:t> </a:t>
              </a:r>
              <a:endParaRPr lang="en-US" sz="1100" kern="100">
                <a:effectLst/>
                <a:ea typeface="Calibri" panose="020F0502020204030204" pitchFamily="34" charset="0"/>
                <a:cs typeface="Times New Roman" panose="02020603050405020304" pitchFamily="18" charset="0"/>
              </a:endParaRPr>
            </a:p>
          </xdr:txBody>
        </xdr:sp>
      </mc:Fallback>
    </mc:AlternateContent>
    <xdr:clientData/>
  </xdr:twoCellAnchor>
  <xdr:twoCellAnchor>
    <xdr:from>
      <xdr:col>13</xdr:col>
      <xdr:colOff>428625</xdr:colOff>
      <xdr:row>13</xdr:row>
      <xdr:rowOff>342900</xdr:rowOff>
    </xdr:from>
    <xdr:to>
      <xdr:col>16</xdr:col>
      <xdr:colOff>571500</xdr:colOff>
      <xdr:row>15</xdr:row>
      <xdr:rowOff>95250</xdr:rowOff>
    </xdr:to>
    <xdr:sp macro="" textlink="">
      <xdr:nvSpPr>
        <xdr:cNvPr id="7" name="Cuadro de texto 23">
          <a:extLst>
            <a:ext uri="{FF2B5EF4-FFF2-40B4-BE49-F238E27FC236}">
              <a16:creationId xmlns:a16="http://schemas.microsoft.com/office/drawing/2014/main" id="{FA5CEDA3-E6E7-4925-B1C0-0357F9458514}"/>
            </a:ext>
          </a:extLst>
        </xdr:cNvPr>
        <xdr:cNvSpPr txBox="1"/>
      </xdr:nvSpPr>
      <xdr:spPr>
        <a:xfrm>
          <a:off x="11696700" y="4905375"/>
          <a:ext cx="3371850" cy="876300"/>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marL="0" marR="0">
            <a:lnSpc>
              <a:spcPts val="1200"/>
            </a:lnSpc>
            <a:spcAft>
              <a:spcPts val="0"/>
            </a:spcAft>
            <a:buNone/>
          </a:pPr>
          <a:r>
            <a:rPr lang="es-MX" sz="900" b="1" kern="100">
              <a:effectLst/>
              <a:latin typeface="Noto Sans" panose="020B0502040504020204" pitchFamily="34" charset="0"/>
              <a:ea typeface="Calibri" panose="020F0502020204030204" pitchFamily="34" charset="0"/>
              <a:cs typeface="Times New Roman" panose="02020603050405020304" pitchFamily="18" charset="0"/>
            </a:rPr>
            <a:t>Variables</a:t>
          </a:r>
          <a:r>
            <a:rPr lang="es-MX" sz="900" kern="100">
              <a:effectLst/>
              <a:latin typeface="Noto Sans" panose="020B0502040504020204" pitchFamily="34" charset="0"/>
              <a:ea typeface="Calibri" panose="020F0502020204030204" pitchFamily="34" charset="0"/>
              <a:cs typeface="Times New Roman" panose="02020603050405020304" pitchFamily="18" charset="0"/>
            </a:rPr>
            <a:t>:</a:t>
          </a:r>
          <a:endParaRPr lang="en-US" sz="900" kern="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ts val="1200"/>
            </a:lnSpc>
            <a:spcAft>
              <a:spcPts val="0"/>
            </a:spcAft>
            <a:buNone/>
          </a:pPr>
          <a:r>
            <a:rPr lang="es-MX" sz="900" b="1" kern="100">
              <a:effectLst/>
              <a:latin typeface="Noto Sans" panose="020B0502040504020204" pitchFamily="34" charset="0"/>
              <a:ea typeface="Calibri" panose="020F0502020204030204" pitchFamily="34" charset="0"/>
              <a:cs typeface="Times New Roman" panose="02020603050405020304" pitchFamily="18" charset="0"/>
            </a:rPr>
            <a:t>PIRS.-</a:t>
          </a:r>
          <a:r>
            <a:rPr lang="es-MX" sz="900" kern="100">
              <a:effectLst/>
              <a:latin typeface="Noto Sans" panose="020B0502040504020204" pitchFamily="34" charset="0"/>
              <a:ea typeface="Calibri" panose="020F0502020204030204" pitchFamily="34" charset="0"/>
              <a:cs typeface="Times New Roman" panose="02020603050405020304" pitchFamily="18" charset="0"/>
            </a:rPr>
            <a:t> Población informada en redes sociales por cada mil tomas.</a:t>
          </a:r>
          <a:endParaRPr lang="en-US" sz="900" kern="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ts val="1200"/>
            </a:lnSpc>
            <a:spcAft>
              <a:spcPts val="0"/>
            </a:spcAft>
            <a:buNone/>
          </a:pPr>
          <a:r>
            <a:rPr lang="es-MX" sz="900" b="1" kern="100">
              <a:effectLst/>
              <a:latin typeface="Noto Sans" panose="020B0502040504020204" pitchFamily="34" charset="0"/>
              <a:ea typeface="Calibri" panose="020F0502020204030204" pitchFamily="34" charset="0"/>
              <a:cs typeface="Times New Roman" panose="02020603050405020304" pitchFamily="18" charset="0"/>
            </a:rPr>
            <a:t>NoSEG.-</a:t>
          </a:r>
          <a:r>
            <a:rPr lang="es-MX" sz="900" kern="100">
              <a:effectLst/>
              <a:latin typeface="Noto Sans" panose="020B0502040504020204" pitchFamily="34" charset="0"/>
              <a:ea typeface="Calibri" panose="020F0502020204030204" pitchFamily="34" charset="0"/>
              <a:cs typeface="Times New Roman" panose="02020603050405020304" pitchFamily="18" charset="0"/>
            </a:rPr>
            <a:t> Número de seguidores registrados.</a:t>
          </a:r>
          <a:endParaRPr lang="en-US" sz="900" kern="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ts val="1200"/>
            </a:lnSpc>
            <a:spcAft>
              <a:spcPts val="0"/>
            </a:spcAft>
            <a:buNone/>
          </a:pPr>
          <a:r>
            <a:rPr lang="es-MX" sz="900" b="1" kern="100">
              <a:effectLst/>
              <a:latin typeface="Noto Sans" panose="020B0502040504020204" pitchFamily="34" charset="0"/>
              <a:ea typeface="Calibri" panose="020F0502020204030204" pitchFamily="34" charset="0"/>
              <a:cs typeface="Times New Roman" panose="02020603050405020304" pitchFamily="18" charset="0"/>
            </a:rPr>
            <a:t>NtR.-</a:t>
          </a:r>
          <a:r>
            <a:rPr lang="es-MX" sz="900" kern="100">
              <a:effectLst/>
              <a:latin typeface="Noto Sans" panose="020B0502040504020204" pitchFamily="34" charset="0"/>
              <a:ea typeface="Calibri" panose="020F0502020204030204" pitchFamily="34" charset="0"/>
              <a:cs typeface="Times New Roman" panose="02020603050405020304" pitchFamily="18" charset="0"/>
            </a:rPr>
            <a:t> Número de tomas registradas.</a:t>
          </a:r>
          <a:endParaRPr lang="en-US" sz="900" kern="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ts val="1200"/>
            </a:lnSpc>
            <a:spcAft>
              <a:spcPts val="800"/>
            </a:spcAft>
            <a:buNone/>
          </a:pPr>
          <a:r>
            <a:rPr lang="es-MX" sz="700" kern="100">
              <a:effectLst/>
              <a:latin typeface="Noto Sans" panose="020B0502040504020204" pitchFamily="34" charset="0"/>
              <a:ea typeface="Calibri" panose="020F0502020204030204" pitchFamily="34" charset="0"/>
              <a:cs typeface="Times New Roman" panose="02020603050405020304" pitchFamily="18" charset="0"/>
            </a:rPr>
            <a:t> </a:t>
          </a:r>
          <a:endParaRPr lang="en-US" sz="1100" kern="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ts val="1200"/>
            </a:lnSpc>
            <a:spcAft>
              <a:spcPts val="800"/>
            </a:spcAft>
            <a:buNone/>
          </a:pPr>
          <a:r>
            <a:rPr lang="es-MX" sz="700" kern="100">
              <a:effectLst/>
              <a:latin typeface="Noto Sans" panose="020B0502040504020204" pitchFamily="34" charset="0"/>
              <a:ea typeface="Calibri" panose="020F0502020204030204" pitchFamily="34" charset="0"/>
              <a:cs typeface="Times New Roman" panose="02020603050405020304" pitchFamily="18" charset="0"/>
            </a:rPr>
            <a:t> </a:t>
          </a:r>
          <a:endParaRPr lang="en-US" sz="1100" kern="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ts val="1200"/>
            </a:lnSpc>
            <a:spcAft>
              <a:spcPts val="800"/>
            </a:spcAft>
            <a:buNone/>
          </a:pPr>
          <a:r>
            <a:rPr lang="es-MX" sz="700" kern="100">
              <a:effectLst/>
              <a:latin typeface="Noto Sans" panose="020B0502040504020204" pitchFamily="34" charset="0"/>
              <a:ea typeface="Calibri" panose="020F0502020204030204" pitchFamily="34" charset="0"/>
              <a:cs typeface="Times New Roman" panose="02020603050405020304" pitchFamily="18" charset="0"/>
            </a:rPr>
            <a:t> </a:t>
          </a:r>
          <a:endParaRPr lang="en-US" sz="1100" kern="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ts val="1200"/>
            </a:lnSpc>
            <a:spcAft>
              <a:spcPts val="800"/>
            </a:spcAft>
          </a:pPr>
          <a:r>
            <a:rPr lang="es-MX" sz="1100" kern="100">
              <a:effectLst/>
              <a:latin typeface="Calibri" panose="020F0502020204030204" pitchFamily="34" charset="0"/>
              <a:ea typeface="Calibri" panose="020F0502020204030204" pitchFamily="34" charset="0"/>
              <a:cs typeface="Times New Roman" panose="02020603050405020304" pitchFamily="18" charset="0"/>
            </a:rPr>
            <a:t> </a:t>
          </a:r>
          <a:endParaRPr lang="en-US" sz="1100" kern="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12</xdr:col>
      <xdr:colOff>154781</xdr:colOff>
      <xdr:row>0</xdr:row>
      <xdr:rowOff>166687</xdr:rowOff>
    </xdr:from>
    <xdr:to>
      <xdr:col>16</xdr:col>
      <xdr:colOff>739509</xdr:colOff>
      <xdr:row>0</xdr:row>
      <xdr:rowOff>804862</xdr:rowOff>
    </xdr:to>
    <xdr:sp macro="" textlink="">
      <xdr:nvSpPr>
        <xdr:cNvPr id="2" name="CuadroTexto 1">
          <a:extLst>
            <a:ext uri="{FF2B5EF4-FFF2-40B4-BE49-F238E27FC236}">
              <a16:creationId xmlns:a16="http://schemas.microsoft.com/office/drawing/2014/main" id="{36BC3BE4-4D8D-4DCE-A307-78D0FF56CECC}"/>
            </a:ext>
          </a:extLst>
        </xdr:cNvPr>
        <xdr:cNvSpPr txBox="1"/>
      </xdr:nvSpPr>
      <xdr:spPr>
        <a:xfrm>
          <a:off x="10679906" y="166687"/>
          <a:ext cx="4573322" cy="638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lang="es-MX" sz="1000">
              <a:solidFill>
                <a:schemeClr val="dk1"/>
              </a:solidFill>
              <a:effectLst/>
              <a:latin typeface="Noto Sans" panose="020B0502040504020204" pitchFamily="34" charset="0"/>
              <a:ea typeface="Noto Sans" panose="020B0502040504020204" pitchFamily="34" charset="0"/>
              <a:cs typeface="Noto Sans" panose="020B0502040504020204" pitchFamily="34" charset="0"/>
            </a:rPr>
            <a:t>Organismo Intermunicipal de Agua Potable, Alcantarillado, Saneamiento y Servicios Conexos de los Municipios de Cerro de San Pedro, San Luis Potosí y Soledad de Graciano Sánchez, INTERAPAS</a:t>
          </a:r>
          <a:endParaRPr lang="en-US" sz="1000">
            <a:solidFill>
              <a:schemeClr val="dk1"/>
            </a:solidFill>
            <a:effectLst/>
            <a:latin typeface="Noto Sans" panose="020B0502040504020204" pitchFamily="34" charset="0"/>
            <a:ea typeface="Noto Sans" panose="020B0502040504020204" pitchFamily="34" charset="0"/>
            <a:cs typeface="Noto Sans" panose="020B0502040504020204" pitchFamily="34" charset="0"/>
          </a:endParaRPr>
        </a:p>
        <a:p>
          <a:endParaRPr lang="en-US" sz="1100"/>
        </a:p>
      </xdr:txBody>
    </xdr:sp>
    <xdr:clientData/>
  </xdr:twoCellAnchor>
  <xdr:twoCellAnchor editAs="oneCell">
    <xdr:from>
      <xdr:col>0</xdr:col>
      <xdr:colOff>1178719</xdr:colOff>
      <xdr:row>0</xdr:row>
      <xdr:rowOff>71438</xdr:rowOff>
    </xdr:from>
    <xdr:to>
      <xdr:col>2</xdr:col>
      <xdr:colOff>544118</xdr:colOff>
      <xdr:row>0</xdr:row>
      <xdr:rowOff>804863</xdr:rowOff>
    </xdr:to>
    <xdr:pic>
      <xdr:nvPicPr>
        <xdr:cNvPr id="3" name="Imagen 2">
          <a:extLst>
            <a:ext uri="{FF2B5EF4-FFF2-40B4-BE49-F238E27FC236}">
              <a16:creationId xmlns:a16="http://schemas.microsoft.com/office/drawing/2014/main" id="{801298B6-2045-48EE-AEFA-4AEC7C83EB1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78719" y="71438"/>
          <a:ext cx="2234805" cy="733425"/>
        </a:xfrm>
        <a:prstGeom prst="rect">
          <a:avLst/>
        </a:prstGeom>
      </xdr:spPr>
    </xdr:pic>
    <xdr:clientData/>
  </xdr:twoCellAnchor>
  <xdr:twoCellAnchor>
    <xdr:from>
      <xdr:col>14</xdr:col>
      <xdr:colOff>466725</xdr:colOff>
      <xdr:row>13</xdr:row>
      <xdr:rowOff>76200</xdr:rowOff>
    </xdr:from>
    <xdr:to>
      <xdr:col>15</xdr:col>
      <xdr:colOff>666750</xdr:colOff>
      <xdr:row>13</xdr:row>
      <xdr:rowOff>381000</xdr:rowOff>
    </xdr:to>
    <mc:AlternateContent xmlns:mc="http://schemas.openxmlformats.org/markup-compatibility/2006" xmlns:a14="http://schemas.microsoft.com/office/drawing/2010/main">
      <mc:Choice Requires="a14">
        <xdr:sp macro="" textlink="">
          <xdr:nvSpPr>
            <xdr:cNvPr id="6" name="Cuadro de texto 1663729726">
              <a:extLst>
                <a:ext uri="{FF2B5EF4-FFF2-40B4-BE49-F238E27FC236}">
                  <a16:creationId xmlns:a16="http://schemas.microsoft.com/office/drawing/2014/main" id="{3E676BA7-C668-4180-B5C5-DC05604016D4}"/>
                </a:ext>
              </a:extLst>
            </xdr:cNvPr>
            <xdr:cNvSpPr txBox="1"/>
          </xdr:nvSpPr>
          <xdr:spPr>
            <a:xfrm>
              <a:off x="13230225" y="5248275"/>
              <a:ext cx="1228725" cy="304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noAutofit/>
            </a:bodyPr>
            <a:lstStyle/>
            <a:p>
              <a:pPr marL="0" marR="0">
                <a:lnSpc>
                  <a:spcPct val="107000"/>
                </a:lnSpc>
                <a:spcAft>
                  <a:spcPts val="800"/>
                </a:spcAft>
                <a:buNone/>
              </a:pPr>
              <a:r>
                <a:rPr lang="es-MX" sz="900" b="1" kern="100">
                  <a:solidFill>
                    <a:srgbClr val="000000"/>
                  </a:solidFill>
                  <a:effectLst/>
                  <a:latin typeface="Noto Sans" panose="020B0502040504020204" pitchFamily="34" charset="0"/>
                  <a:ea typeface="Calibri" panose="020F0502020204030204" pitchFamily="34" charset="0"/>
                  <a:cs typeface="Times New Roman" panose="02020603050405020304" pitchFamily="18" charset="0"/>
                </a:rPr>
                <a:t> </a:t>
              </a:r>
              <a14:m>
                <m:oMath xmlns:m="http://schemas.openxmlformats.org/officeDocument/2006/math">
                  <m:r>
                    <a:rPr lang="es-MX" sz="900" i="1"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m:t>𝑉𝑇𝑂𝐾</m:t>
                  </m:r>
                  <m:r>
                    <a:rPr lang="es-MX" sz="900" i="1"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m:t>= </m:t>
                  </m:r>
                  <m:f>
                    <m:fPr>
                      <m:ctrlPr>
                        <a:rPr lang="en-US" sz="900" i="1"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m:ctrlPr>
                    </m:fPr>
                    <m:num>
                      <m:r>
                        <a:rPr lang="es-MX" sz="900" i="1"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m:t>(</m:t>
                      </m:r>
                      <m:r>
                        <a:rPr lang="es-MX" sz="900" i="1"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m:t>𝑉𝑖𝑅</m:t>
                      </m:r>
                      <m:r>
                        <a:rPr lang="es-MX" sz="900" i="1"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m:t>)(1000)</m:t>
                      </m:r>
                    </m:num>
                    <m:den>
                      <m:r>
                        <a:rPr lang="es-MX" sz="900" i="1"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m:t>𝑁𝑡𝑅</m:t>
                      </m:r>
                    </m:den>
                  </m:f>
                  <m:r>
                    <a:rPr lang="es-MX" sz="900" i="1"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m:t> </m:t>
                  </m:r>
                </m:oMath>
              </a14:m>
              <a:endParaRPr lang="en-US" sz="900" kern="100">
                <a:effectLst/>
                <a:ea typeface="Calibri" panose="020F0502020204030204" pitchFamily="34" charset="0"/>
                <a:cs typeface="Times New Roman" panose="02020603050405020304" pitchFamily="18" charset="0"/>
              </a:endParaRPr>
            </a:p>
            <a:p>
              <a:pPr marL="0" marR="0">
                <a:lnSpc>
                  <a:spcPct val="107000"/>
                </a:lnSpc>
                <a:spcAft>
                  <a:spcPts val="800"/>
                </a:spcAft>
              </a:pPr>
              <a:r>
                <a:rPr lang="es-MX" sz="1100" kern="100">
                  <a:effectLst/>
                  <a:ea typeface="Calibri" panose="020F0502020204030204" pitchFamily="34" charset="0"/>
                  <a:cs typeface="Times New Roman" panose="02020603050405020304" pitchFamily="18" charset="0"/>
                </a:rPr>
                <a:t> </a:t>
              </a:r>
              <a:endParaRPr lang="en-US" sz="1100" kern="100">
                <a:effectLst/>
                <a:ea typeface="Calibri" panose="020F0502020204030204" pitchFamily="34" charset="0"/>
                <a:cs typeface="Times New Roman" panose="02020603050405020304" pitchFamily="18" charset="0"/>
              </a:endParaRPr>
            </a:p>
          </xdr:txBody>
        </xdr:sp>
      </mc:Choice>
      <mc:Fallback xmlns="">
        <xdr:sp macro="" textlink="">
          <xdr:nvSpPr>
            <xdr:cNvPr id="6" name="Cuadro de texto 1663729726">
              <a:extLst>
                <a:ext uri="{FF2B5EF4-FFF2-40B4-BE49-F238E27FC236}">
                  <a16:creationId xmlns:a16="http://schemas.microsoft.com/office/drawing/2014/main" id="{3E676BA7-C668-4180-B5C5-DC05604016D4}"/>
                </a:ext>
              </a:extLst>
            </xdr:cNvPr>
            <xdr:cNvSpPr txBox="1"/>
          </xdr:nvSpPr>
          <xdr:spPr>
            <a:xfrm>
              <a:off x="13230225" y="5248275"/>
              <a:ext cx="1228725" cy="304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noAutofit/>
            </a:bodyPr>
            <a:lstStyle/>
            <a:p>
              <a:pPr marL="0" marR="0">
                <a:lnSpc>
                  <a:spcPct val="107000"/>
                </a:lnSpc>
                <a:spcAft>
                  <a:spcPts val="800"/>
                </a:spcAft>
                <a:buNone/>
              </a:pPr>
              <a:r>
                <a:rPr lang="es-MX" sz="900" b="1" kern="100">
                  <a:solidFill>
                    <a:srgbClr val="000000"/>
                  </a:solidFill>
                  <a:effectLst/>
                  <a:latin typeface="Noto Sans" panose="020B0502040504020204" pitchFamily="34" charset="0"/>
                  <a:ea typeface="Calibri" panose="020F0502020204030204" pitchFamily="34" charset="0"/>
                  <a:cs typeface="Times New Roman" panose="02020603050405020304" pitchFamily="18" charset="0"/>
                </a:rPr>
                <a:t> </a:t>
              </a:r>
              <a:r>
                <a:rPr lang="es-MX" sz="900" i="0"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a:t>𝑉𝑇𝑂𝐾=  </a:t>
              </a:r>
              <a:r>
                <a:rPr lang="en-US" sz="900" i="0"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a:t>(</a:t>
              </a:r>
              <a:r>
                <a:rPr lang="es-MX" sz="900" i="0"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a:t>(𝑉𝑖𝑅)(1000)</a:t>
              </a:r>
              <a:r>
                <a:rPr lang="en-US" sz="900" i="0"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a:t>)/</a:t>
              </a:r>
              <a:r>
                <a:rPr lang="es-MX" sz="900" i="0"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a:t>𝑁𝑡𝑅  </a:t>
              </a:r>
              <a:endParaRPr lang="en-US" sz="900" kern="100">
                <a:effectLst/>
                <a:ea typeface="Calibri" panose="020F0502020204030204" pitchFamily="34" charset="0"/>
                <a:cs typeface="Times New Roman" panose="02020603050405020304" pitchFamily="18" charset="0"/>
              </a:endParaRPr>
            </a:p>
            <a:p>
              <a:pPr marL="0" marR="0">
                <a:lnSpc>
                  <a:spcPct val="107000"/>
                </a:lnSpc>
                <a:spcAft>
                  <a:spcPts val="800"/>
                </a:spcAft>
              </a:pPr>
              <a:r>
                <a:rPr lang="es-MX" sz="1100" kern="100">
                  <a:effectLst/>
                  <a:ea typeface="Calibri" panose="020F0502020204030204" pitchFamily="34" charset="0"/>
                  <a:cs typeface="Times New Roman" panose="02020603050405020304" pitchFamily="18" charset="0"/>
                </a:rPr>
                <a:t> </a:t>
              </a:r>
              <a:endParaRPr lang="en-US" sz="1100" kern="100">
                <a:effectLst/>
                <a:ea typeface="Calibri" panose="020F0502020204030204" pitchFamily="34" charset="0"/>
                <a:cs typeface="Times New Roman" panose="02020603050405020304" pitchFamily="18" charset="0"/>
              </a:endParaRPr>
            </a:p>
          </xdr:txBody>
        </xdr:sp>
      </mc:Fallback>
    </mc:AlternateContent>
    <xdr:clientData/>
  </xdr:twoCellAnchor>
  <xdr:twoCellAnchor>
    <xdr:from>
      <xdr:col>13</xdr:col>
      <xdr:colOff>552449</xdr:colOff>
      <xdr:row>13</xdr:row>
      <xdr:rowOff>247650</xdr:rowOff>
    </xdr:from>
    <xdr:to>
      <xdr:col>16</xdr:col>
      <xdr:colOff>381000</xdr:colOff>
      <xdr:row>14</xdr:row>
      <xdr:rowOff>485775</xdr:rowOff>
    </xdr:to>
    <xdr:sp macro="" textlink="">
      <xdr:nvSpPr>
        <xdr:cNvPr id="7" name="Cuadro de texto 23">
          <a:extLst>
            <a:ext uri="{FF2B5EF4-FFF2-40B4-BE49-F238E27FC236}">
              <a16:creationId xmlns:a16="http://schemas.microsoft.com/office/drawing/2014/main" id="{03004E06-5AFE-4E0D-BFFF-8115400C20FE}"/>
            </a:ext>
          </a:extLst>
        </xdr:cNvPr>
        <xdr:cNvSpPr txBox="1"/>
      </xdr:nvSpPr>
      <xdr:spPr>
        <a:xfrm>
          <a:off x="12249149" y="5419725"/>
          <a:ext cx="3057526" cy="733425"/>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marL="0" marR="0">
            <a:lnSpc>
              <a:spcPts val="1200"/>
            </a:lnSpc>
            <a:spcAft>
              <a:spcPts val="0"/>
            </a:spcAft>
            <a:buNone/>
          </a:pPr>
          <a:r>
            <a:rPr lang="es-MX" sz="900" b="1" kern="100">
              <a:effectLst/>
              <a:latin typeface="Noto Sans" panose="020B0502040504020204" pitchFamily="34" charset="0"/>
              <a:ea typeface="Calibri" panose="020F0502020204030204" pitchFamily="34" charset="0"/>
              <a:cs typeface="Times New Roman" panose="02020603050405020304" pitchFamily="18" charset="0"/>
            </a:rPr>
            <a:t>Variables</a:t>
          </a:r>
          <a:r>
            <a:rPr lang="es-MX" sz="900" kern="100">
              <a:effectLst/>
              <a:latin typeface="Noto Sans" panose="020B0502040504020204" pitchFamily="34" charset="0"/>
              <a:ea typeface="Calibri" panose="020F0502020204030204" pitchFamily="34" charset="0"/>
              <a:cs typeface="Times New Roman" panose="02020603050405020304" pitchFamily="18" charset="0"/>
            </a:rPr>
            <a:t>:</a:t>
          </a:r>
        </a:p>
        <a:p>
          <a:pPr marL="0" marR="0">
            <a:lnSpc>
              <a:spcPts val="1200"/>
            </a:lnSpc>
            <a:spcAft>
              <a:spcPts val="0"/>
            </a:spcAft>
            <a:buNone/>
          </a:pPr>
          <a:endParaRPr lang="en-US" sz="900" kern="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ts val="1200"/>
            </a:lnSpc>
            <a:spcAft>
              <a:spcPts val="0"/>
            </a:spcAft>
            <a:buNone/>
          </a:pPr>
          <a:r>
            <a:rPr lang="es-MX" sz="900" b="1" kern="100">
              <a:effectLst/>
              <a:latin typeface="Noto Sans" panose="020B0502040504020204" pitchFamily="34" charset="0"/>
              <a:ea typeface="Calibri" panose="020F0502020204030204" pitchFamily="34" charset="0"/>
              <a:cs typeface="Times New Roman" panose="02020603050405020304" pitchFamily="18" charset="0"/>
            </a:rPr>
            <a:t>VTOK.-</a:t>
          </a:r>
          <a:r>
            <a:rPr lang="es-MX" sz="900" kern="100">
              <a:effectLst/>
              <a:latin typeface="Noto Sans" panose="020B0502040504020204" pitchFamily="34" charset="0"/>
              <a:ea typeface="Calibri" panose="020F0502020204030204" pitchFamily="34" charset="0"/>
              <a:cs typeface="Times New Roman" panose="02020603050405020304" pitchFamily="18" charset="0"/>
            </a:rPr>
            <a:t> Visualizaciones por cada mil tomas.</a:t>
          </a:r>
          <a:endParaRPr lang="en-US" sz="900" kern="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ts val="1200"/>
            </a:lnSpc>
            <a:spcAft>
              <a:spcPts val="0"/>
            </a:spcAft>
            <a:buNone/>
          </a:pPr>
          <a:r>
            <a:rPr lang="es-MX" sz="900" b="1" kern="100">
              <a:effectLst/>
              <a:latin typeface="Noto Sans" panose="020B0502040504020204" pitchFamily="34" charset="0"/>
              <a:ea typeface="Calibri" panose="020F0502020204030204" pitchFamily="34" charset="0"/>
              <a:cs typeface="Times New Roman" panose="02020603050405020304" pitchFamily="18" charset="0"/>
            </a:rPr>
            <a:t>ViR.-</a:t>
          </a:r>
          <a:r>
            <a:rPr lang="es-MX" sz="900" kern="100">
              <a:effectLst/>
              <a:latin typeface="Noto Sans" panose="020B0502040504020204" pitchFamily="34" charset="0"/>
              <a:ea typeface="Calibri" panose="020F0502020204030204" pitchFamily="34" charset="0"/>
              <a:cs typeface="Times New Roman" panose="02020603050405020304" pitchFamily="18" charset="0"/>
            </a:rPr>
            <a:t> Visualizaciones realizadas.</a:t>
          </a:r>
          <a:endParaRPr lang="en-US" sz="900" kern="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ts val="1200"/>
            </a:lnSpc>
            <a:spcAft>
              <a:spcPts val="0"/>
            </a:spcAft>
            <a:buNone/>
          </a:pPr>
          <a:r>
            <a:rPr lang="es-MX" sz="900" b="1" kern="100">
              <a:effectLst/>
              <a:latin typeface="Noto Sans" panose="020B0502040504020204" pitchFamily="34" charset="0"/>
              <a:ea typeface="Calibri" panose="020F0502020204030204" pitchFamily="34" charset="0"/>
              <a:cs typeface="Times New Roman" panose="02020603050405020304" pitchFamily="18" charset="0"/>
            </a:rPr>
            <a:t>NtR.-</a:t>
          </a:r>
          <a:r>
            <a:rPr lang="es-MX" sz="900" kern="100">
              <a:effectLst/>
              <a:latin typeface="Noto Sans" panose="020B0502040504020204" pitchFamily="34" charset="0"/>
              <a:ea typeface="Calibri" panose="020F0502020204030204" pitchFamily="34" charset="0"/>
              <a:cs typeface="Times New Roman" panose="02020603050405020304" pitchFamily="18" charset="0"/>
            </a:rPr>
            <a:t> Número de tomas registradas.</a:t>
          </a:r>
          <a:endParaRPr lang="en-US" sz="900" kern="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ts val="1200"/>
            </a:lnSpc>
            <a:spcAft>
              <a:spcPts val="800"/>
            </a:spcAft>
            <a:buNone/>
          </a:pPr>
          <a:r>
            <a:rPr lang="es-MX" sz="700" kern="100">
              <a:effectLst/>
              <a:latin typeface="Noto Sans" panose="020B0502040504020204" pitchFamily="34" charset="0"/>
              <a:ea typeface="Calibri" panose="020F0502020204030204" pitchFamily="34" charset="0"/>
              <a:cs typeface="Times New Roman" panose="02020603050405020304" pitchFamily="18" charset="0"/>
            </a:rPr>
            <a:t> </a:t>
          </a:r>
          <a:endParaRPr lang="en-US" sz="1100" kern="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ts val="1200"/>
            </a:lnSpc>
            <a:spcAft>
              <a:spcPts val="800"/>
            </a:spcAft>
            <a:buNone/>
          </a:pPr>
          <a:r>
            <a:rPr lang="es-MX" sz="700" kern="100">
              <a:effectLst/>
              <a:latin typeface="Noto Sans" panose="020B0502040504020204" pitchFamily="34" charset="0"/>
              <a:ea typeface="Calibri" panose="020F0502020204030204" pitchFamily="34" charset="0"/>
              <a:cs typeface="Times New Roman" panose="02020603050405020304" pitchFamily="18" charset="0"/>
            </a:rPr>
            <a:t> </a:t>
          </a:r>
          <a:endParaRPr lang="en-US" sz="1100" kern="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ts val="1200"/>
            </a:lnSpc>
            <a:spcAft>
              <a:spcPts val="800"/>
            </a:spcAft>
            <a:buNone/>
          </a:pPr>
          <a:r>
            <a:rPr lang="es-MX" sz="700" kern="100">
              <a:effectLst/>
              <a:latin typeface="Noto Sans" panose="020B0502040504020204" pitchFamily="34" charset="0"/>
              <a:ea typeface="Calibri" panose="020F0502020204030204" pitchFamily="34" charset="0"/>
              <a:cs typeface="Times New Roman" panose="02020603050405020304" pitchFamily="18" charset="0"/>
            </a:rPr>
            <a:t> </a:t>
          </a:r>
          <a:endParaRPr lang="en-US" sz="1100" kern="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ts val="1200"/>
            </a:lnSpc>
            <a:spcAft>
              <a:spcPts val="800"/>
            </a:spcAft>
          </a:pPr>
          <a:r>
            <a:rPr lang="es-MX" sz="1100" kern="100">
              <a:effectLst/>
              <a:latin typeface="Calibri" panose="020F0502020204030204" pitchFamily="34" charset="0"/>
              <a:ea typeface="Calibri" panose="020F0502020204030204" pitchFamily="34" charset="0"/>
              <a:cs typeface="Times New Roman" panose="02020603050405020304" pitchFamily="18" charset="0"/>
            </a:rPr>
            <a:t> </a:t>
          </a:r>
          <a:endParaRPr lang="en-US" sz="1100" kern="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3:C23"/>
  <sheetViews>
    <sheetView topLeftCell="A4" workbookViewId="0">
      <selection activeCell="D14" sqref="D14"/>
    </sheetView>
  </sheetViews>
  <sheetFormatPr baseColWidth="10" defaultRowHeight="15" x14ac:dyDescent="0.25"/>
  <cols>
    <col min="2" max="2" width="23.5703125" customWidth="1"/>
    <col min="3" max="3" width="19.42578125" customWidth="1"/>
  </cols>
  <sheetData>
    <row r="3" spans="2:3" x14ac:dyDescent="0.25">
      <c r="B3" t="s">
        <v>6</v>
      </c>
      <c r="C3" t="s">
        <v>91</v>
      </c>
    </row>
    <row r="4" spans="2:3" x14ac:dyDescent="0.25">
      <c r="B4" t="s">
        <v>44</v>
      </c>
      <c r="C4" t="s">
        <v>92</v>
      </c>
    </row>
    <row r="5" spans="2:3" x14ac:dyDescent="0.25">
      <c r="B5" t="s">
        <v>45</v>
      </c>
      <c r="C5" t="s">
        <v>93</v>
      </c>
    </row>
    <row r="7" spans="2:3" x14ac:dyDescent="0.25">
      <c r="B7" t="s">
        <v>7</v>
      </c>
    </row>
    <row r="8" spans="2:3" x14ac:dyDescent="0.25">
      <c r="B8" t="s">
        <v>46</v>
      </c>
    </row>
    <row r="9" spans="2:3" x14ac:dyDescent="0.25">
      <c r="B9" t="s">
        <v>47</v>
      </c>
    </row>
    <row r="10" spans="2:3" x14ac:dyDescent="0.25">
      <c r="B10" t="s">
        <v>12</v>
      </c>
    </row>
    <row r="11" spans="2:3" x14ac:dyDescent="0.25">
      <c r="B11" t="s">
        <v>48</v>
      </c>
    </row>
    <row r="13" spans="2:3" x14ac:dyDescent="0.25">
      <c r="B13" t="s">
        <v>49</v>
      </c>
    </row>
    <row r="14" spans="2:3" x14ac:dyDescent="0.25">
      <c r="B14" t="s">
        <v>50</v>
      </c>
    </row>
    <row r="15" spans="2:3" x14ac:dyDescent="0.25">
      <c r="B15" t="s">
        <v>51</v>
      </c>
    </row>
    <row r="16" spans="2:3" x14ac:dyDescent="0.25">
      <c r="B16" t="s">
        <v>52</v>
      </c>
    </row>
    <row r="17" spans="2:2" x14ac:dyDescent="0.25">
      <c r="B17" t="s">
        <v>53</v>
      </c>
    </row>
    <row r="18" spans="2:2" x14ac:dyDescent="0.25">
      <c r="B18" t="s">
        <v>54</v>
      </c>
    </row>
    <row r="20" spans="2:2" x14ac:dyDescent="0.25">
      <c r="B20" t="s">
        <v>55</v>
      </c>
    </row>
    <row r="21" spans="2:2" x14ac:dyDescent="0.25">
      <c r="B21" t="s">
        <v>56</v>
      </c>
    </row>
    <row r="22" spans="2:2" x14ac:dyDescent="0.25">
      <c r="B22" t="s">
        <v>57</v>
      </c>
    </row>
    <row r="23" spans="2:2" x14ac:dyDescent="0.25">
      <c r="B23" t="s">
        <v>58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tint="-0.499984740745262"/>
  </sheetPr>
  <dimension ref="A1:Q199"/>
  <sheetViews>
    <sheetView showGridLines="0" topLeftCell="A2" zoomScaleNormal="100" zoomScaleSheetLayoutView="100" workbookViewId="0">
      <selection activeCell="N156" sqref="N156:Q156"/>
    </sheetView>
  </sheetViews>
  <sheetFormatPr baseColWidth="10" defaultRowHeight="14.25" x14ac:dyDescent="0.3"/>
  <cols>
    <col min="1" max="1" width="9" style="27" customWidth="1"/>
    <col min="2" max="2" width="14.85546875" style="27" customWidth="1"/>
    <col min="3" max="3" width="3.140625" style="27" customWidth="1"/>
    <col min="4" max="4" width="10.7109375" style="27" customWidth="1"/>
    <col min="5" max="5" width="12" style="27" customWidth="1"/>
    <col min="6" max="6" width="9.42578125" style="27" customWidth="1"/>
    <col min="7" max="7" width="14.5703125" style="27" customWidth="1"/>
    <col min="8" max="10" width="9.42578125" style="27" customWidth="1"/>
    <col min="11" max="11" width="14.140625" style="27" customWidth="1"/>
    <col min="12" max="12" width="12.140625" style="27" customWidth="1"/>
    <col min="13" max="15" width="11.42578125" style="27"/>
    <col min="16" max="16" width="11.85546875" style="27" customWidth="1"/>
    <col min="17" max="16384" width="11.42578125" style="27"/>
  </cols>
  <sheetData>
    <row r="1" spans="1:17" ht="74.099999999999994" customHeight="1" thickBot="1" x14ac:dyDescent="0.35">
      <c r="A1" s="317" t="s">
        <v>122</v>
      </c>
      <c r="B1" s="317"/>
      <c r="C1" s="317"/>
      <c r="D1" s="317"/>
      <c r="E1" s="317"/>
      <c r="F1" s="317"/>
      <c r="G1" s="317"/>
      <c r="H1" s="317"/>
      <c r="I1" s="317"/>
      <c r="J1" s="317"/>
      <c r="K1" s="317"/>
      <c r="L1" s="317"/>
      <c r="M1" s="317"/>
      <c r="N1" s="317"/>
      <c r="O1" s="317"/>
      <c r="P1" s="317"/>
      <c r="Q1" s="317"/>
    </row>
    <row r="2" spans="1:17" ht="18.75" customHeight="1" x14ac:dyDescent="0.3">
      <c r="A2" s="318" t="s">
        <v>118</v>
      </c>
      <c r="B2" s="319"/>
      <c r="C2" s="319"/>
      <c r="D2" s="319"/>
      <c r="E2" s="319"/>
      <c r="F2" s="319"/>
      <c r="G2" s="319"/>
      <c r="H2" s="319"/>
      <c r="I2" s="319"/>
      <c r="J2" s="319"/>
      <c r="K2" s="319"/>
      <c r="L2" s="319"/>
      <c r="M2" s="319"/>
      <c r="N2" s="319"/>
      <c r="O2" s="319"/>
      <c r="P2" s="319"/>
      <c r="Q2" s="320"/>
    </row>
    <row r="3" spans="1:17" ht="27" customHeight="1" x14ac:dyDescent="0.3">
      <c r="A3" s="325" t="s">
        <v>1</v>
      </c>
      <c r="B3" s="326"/>
      <c r="C3" s="326"/>
      <c r="D3" s="326"/>
      <c r="E3" s="326"/>
      <c r="F3" s="326"/>
      <c r="G3" s="326"/>
      <c r="H3" s="326"/>
      <c r="I3" s="326"/>
      <c r="J3" s="326"/>
      <c r="K3" s="326"/>
      <c r="L3" s="326"/>
      <c r="M3" s="326"/>
      <c r="N3" s="326"/>
      <c r="O3" s="326"/>
      <c r="P3" s="326"/>
      <c r="Q3" s="327"/>
    </row>
    <row r="4" spans="1:17" ht="18" customHeight="1" x14ac:dyDescent="0.3">
      <c r="A4" s="325" t="s">
        <v>37</v>
      </c>
      <c r="B4" s="326"/>
      <c r="C4" s="326"/>
      <c r="D4" s="326" t="s">
        <v>112</v>
      </c>
      <c r="E4" s="326"/>
      <c r="F4" s="326"/>
      <c r="G4" s="281" t="s">
        <v>2</v>
      </c>
      <c r="H4" s="281"/>
      <c r="I4" s="281"/>
      <c r="J4" s="281"/>
      <c r="K4" s="281" t="s">
        <v>98</v>
      </c>
      <c r="L4" s="281"/>
      <c r="M4" s="281"/>
      <c r="N4" s="281"/>
      <c r="O4" s="281" t="s">
        <v>207</v>
      </c>
      <c r="P4" s="281"/>
      <c r="Q4" s="282"/>
    </row>
    <row r="5" spans="1:17" s="28" customFormat="1" ht="74.25" customHeight="1" x14ac:dyDescent="0.3">
      <c r="A5" s="321" t="s">
        <v>121</v>
      </c>
      <c r="B5" s="322"/>
      <c r="C5" s="322"/>
      <c r="D5" s="328" t="s">
        <v>208</v>
      </c>
      <c r="E5" s="328"/>
      <c r="F5" s="328"/>
      <c r="G5" s="322" t="s">
        <v>209</v>
      </c>
      <c r="H5" s="322"/>
      <c r="I5" s="322"/>
      <c r="J5" s="322"/>
      <c r="K5" s="322" t="s">
        <v>304</v>
      </c>
      <c r="L5" s="322"/>
      <c r="M5" s="322"/>
      <c r="N5" s="322"/>
      <c r="O5" s="323">
        <f>+L102+L133+L160</f>
        <v>829515644.12</v>
      </c>
      <c r="P5" s="323"/>
      <c r="Q5" s="324"/>
    </row>
    <row r="6" spans="1:17" ht="17.25" customHeight="1" x14ac:dyDescent="0.3">
      <c r="A6" s="296" t="s">
        <v>3</v>
      </c>
      <c r="B6" s="297"/>
      <c r="C6" s="297"/>
      <c r="D6" s="297"/>
      <c r="E6" s="297"/>
      <c r="F6" s="297"/>
      <c r="G6" s="297"/>
      <c r="H6" s="297"/>
      <c r="I6" s="297"/>
      <c r="J6" s="297"/>
      <c r="K6" s="297"/>
      <c r="L6" s="297"/>
      <c r="M6" s="297"/>
      <c r="N6" s="297"/>
      <c r="O6" s="297"/>
      <c r="P6" s="297"/>
      <c r="Q6" s="298"/>
    </row>
    <row r="7" spans="1:17" x14ac:dyDescent="0.3">
      <c r="A7" s="16"/>
      <c r="B7" s="299" t="s">
        <v>40</v>
      </c>
      <c r="C7" s="300"/>
      <c r="D7" s="300"/>
      <c r="E7" s="300"/>
      <c r="F7" s="300"/>
      <c r="G7" s="301"/>
      <c r="H7" s="17"/>
      <c r="I7" s="17"/>
      <c r="J7" s="17"/>
      <c r="K7" s="302" t="s">
        <v>38</v>
      </c>
      <c r="L7" s="303"/>
      <c r="M7" s="303"/>
      <c r="N7" s="303"/>
      <c r="O7" s="303"/>
      <c r="P7" s="304"/>
      <c r="Q7" s="18"/>
    </row>
    <row r="8" spans="1:17" ht="45" customHeight="1" x14ac:dyDescent="0.3">
      <c r="A8" s="16"/>
      <c r="B8" s="19" t="s">
        <v>125</v>
      </c>
      <c r="C8" s="264" t="s">
        <v>126</v>
      </c>
      <c r="D8" s="264"/>
      <c r="E8" s="264"/>
      <c r="F8" s="264"/>
      <c r="G8" s="291"/>
      <c r="H8" s="189"/>
      <c r="I8" s="189"/>
      <c r="J8" s="189"/>
      <c r="K8" s="19" t="s">
        <v>130</v>
      </c>
      <c r="L8" s="292" t="s">
        <v>131</v>
      </c>
      <c r="M8" s="292"/>
      <c r="N8" s="292"/>
      <c r="O8" s="292"/>
      <c r="P8" s="293"/>
      <c r="Q8" s="20"/>
    </row>
    <row r="9" spans="1:17" ht="30.75" customHeight="1" x14ac:dyDescent="0.3">
      <c r="A9" s="16"/>
      <c r="B9" s="21" t="s">
        <v>127</v>
      </c>
      <c r="C9" s="264" t="s">
        <v>128</v>
      </c>
      <c r="D9" s="264"/>
      <c r="E9" s="264"/>
      <c r="F9" s="264"/>
      <c r="G9" s="291"/>
      <c r="H9" s="17"/>
      <c r="I9" s="17"/>
      <c r="J9" s="17"/>
      <c r="K9" s="19" t="s">
        <v>100</v>
      </c>
      <c r="L9" s="294" t="s">
        <v>132</v>
      </c>
      <c r="M9" s="294"/>
      <c r="N9" s="294"/>
      <c r="O9" s="294"/>
      <c r="P9" s="295"/>
      <c r="Q9" s="20"/>
    </row>
    <row r="10" spans="1:17" ht="38.25" customHeight="1" x14ac:dyDescent="0.3">
      <c r="A10" s="16"/>
      <c r="B10" s="22" t="s">
        <v>42</v>
      </c>
      <c r="C10" s="305" t="s">
        <v>129</v>
      </c>
      <c r="D10" s="305"/>
      <c r="E10" s="305"/>
      <c r="F10" s="305"/>
      <c r="G10" s="306"/>
      <c r="H10" s="23"/>
      <c r="I10" s="23"/>
      <c r="J10" s="23"/>
      <c r="K10" s="24" t="s">
        <v>101</v>
      </c>
      <c r="L10" s="307" t="s">
        <v>133</v>
      </c>
      <c r="M10" s="307"/>
      <c r="N10" s="307"/>
      <c r="O10" s="307"/>
      <c r="P10" s="308"/>
      <c r="Q10" s="20"/>
    </row>
    <row r="11" spans="1:17" ht="6" customHeight="1" x14ac:dyDescent="0.3">
      <c r="A11" s="25"/>
      <c r="B11" s="26"/>
      <c r="C11" s="26"/>
      <c r="D11" s="26"/>
      <c r="E11" s="26"/>
      <c r="F11" s="190"/>
      <c r="G11" s="190"/>
      <c r="H11" s="190"/>
      <c r="I11" s="190"/>
      <c r="J11" s="190"/>
      <c r="K11" s="190"/>
      <c r="L11" s="190"/>
      <c r="Q11" s="20"/>
    </row>
    <row r="12" spans="1:17" ht="19.5" customHeight="1" x14ac:dyDescent="0.3">
      <c r="A12" s="296" t="s">
        <v>108</v>
      </c>
      <c r="B12" s="297"/>
      <c r="C12" s="297"/>
      <c r="D12" s="297"/>
      <c r="E12" s="297"/>
      <c r="F12" s="297"/>
      <c r="G12" s="297"/>
      <c r="H12" s="297"/>
      <c r="I12" s="297"/>
      <c r="J12" s="297"/>
      <c r="K12" s="297"/>
      <c r="L12" s="297"/>
      <c r="M12" s="297"/>
      <c r="N12" s="297"/>
      <c r="O12" s="297"/>
      <c r="P12" s="297"/>
      <c r="Q12" s="298"/>
    </row>
    <row r="13" spans="1:17" ht="6" customHeight="1" x14ac:dyDescent="0.3">
      <c r="A13" s="16"/>
      <c r="Q13" s="20"/>
    </row>
    <row r="14" spans="1:17" x14ac:dyDescent="0.3">
      <c r="A14" s="277" t="s">
        <v>43</v>
      </c>
      <c r="B14" s="278"/>
      <c r="C14" s="278"/>
      <c r="D14" s="278"/>
      <c r="E14" s="278"/>
      <c r="F14" s="278"/>
      <c r="G14" s="278"/>
      <c r="H14" s="278"/>
      <c r="I14" s="278"/>
      <c r="J14" s="278"/>
      <c r="K14" s="278"/>
      <c r="L14" s="278"/>
      <c r="M14" s="278"/>
      <c r="N14" s="278"/>
      <c r="O14" s="278"/>
      <c r="P14" s="278"/>
      <c r="Q14" s="279"/>
    </row>
    <row r="15" spans="1:17" x14ac:dyDescent="0.3">
      <c r="A15" s="288" t="s">
        <v>109</v>
      </c>
      <c r="B15" s="289"/>
      <c r="C15" s="289"/>
      <c r="D15" s="289"/>
      <c r="E15" s="289"/>
      <c r="F15" s="289" t="s">
        <v>110</v>
      </c>
      <c r="G15" s="289"/>
      <c r="H15" s="289"/>
      <c r="I15" s="289"/>
      <c r="J15" s="289" t="s">
        <v>111</v>
      </c>
      <c r="K15" s="289"/>
      <c r="L15" s="289"/>
      <c r="M15" s="289"/>
      <c r="N15" s="289" t="s">
        <v>104</v>
      </c>
      <c r="O15" s="289"/>
      <c r="P15" s="289"/>
      <c r="Q15" s="329"/>
    </row>
    <row r="16" spans="1:17" s="17" customFormat="1" ht="45" customHeight="1" x14ac:dyDescent="0.25">
      <c r="A16" s="356" t="s">
        <v>210</v>
      </c>
      <c r="B16" s="357"/>
      <c r="C16" s="357"/>
      <c r="D16" s="357"/>
      <c r="E16" s="357"/>
      <c r="F16" s="346" t="s">
        <v>211</v>
      </c>
      <c r="G16" s="347"/>
      <c r="H16" s="347"/>
      <c r="I16" s="360"/>
      <c r="J16" s="362" t="s">
        <v>212</v>
      </c>
      <c r="K16" s="347"/>
      <c r="L16" s="347"/>
      <c r="M16" s="360"/>
      <c r="N16" s="346" t="s">
        <v>293</v>
      </c>
      <c r="O16" s="347"/>
      <c r="P16" s="347"/>
      <c r="Q16" s="348"/>
    </row>
    <row r="17" spans="1:17" s="17" customFormat="1" ht="45" customHeight="1" x14ac:dyDescent="0.25">
      <c r="A17" s="358"/>
      <c r="B17" s="359"/>
      <c r="C17" s="359"/>
      <c r="D17" s="359"/>
      <c r="E17" s="359"/>
      <c r="F17" s="349"/>
      <c r="G17" s="350"/>
      <c r="H17" s="350"/>
      <c r="I17" s="361"/>
      <c r="J17" s="363"/>
      <c r="K17" s="350"/>
      <c r="L17" s="350"/>
      <c r="M17" s="361"/>
      <c r="N17" s="349"/>
      <c r="O17" s="350"/>
      <c r="P17" s="350"/>
      <c r="Q17" s="351"/>
    </row>
    <row r="18" spans="1:17" s="29" customFormat="1" ht="25.5" customHeight="1" x14ac:dyDescent="0.25">
      <c r="A18" s="352" t="s">
        <v>8</v>
      </c>
      <c r="B18" s="353"/>
      <c r="C18" s="353"/>
      <c r="D18" s="354" t="s">
        <v>213</v>
      </c>
      <c r="E18" s="354"/>
      <c r="F18" s="354"/>
      <c r="G18" s="354"/>
      <c r="H18" s="354"/>
      <c r="I18" s="354"/>
      <c r="J18" s="354"/>
      <c r="K18" s="354"/>
      <c r="L18" s="354"/>
      <c r="M18" s="354"/>
      <c r="N18" s="354"/>
      <c r="O18" s="354"/>
      <c r="P18" s="354"/>
      <c r="Q18" s="355"/>
    </row>
    <row r="19" spans="1:17" ht="10.5" customHeight="1" x14ac:dyDescent="0.3">
      <c r="A19" s="30"/>
      <c r="B19" s="191"/>
      <c r="C19" s="191"/>
      <c r="D19" s="188"/>
      <c r="E19" s="188"/>
      <c r="F19" s="188"/>
      <c r="G19" s="188"/>
      <c r="H19" s="188"/>
      <c r="I19" s="188"/>
      <c r="J19" s="188"/>
      <c r="K19" s="188"/>
      <c r="L19" s="188"/>
      <c r="M19" s="188"/>
      <c r="N19" s="188"/>
      <c r="O19" s="188"/>
      <c r="P19" s="188"/>
      <c r="Q19" s="31"/>
    </row>
    <row r="20" spans="1:17" x14ac:dyDescent="0.3">
      <c r="A20" s="364" t="s">
        <v>81</v>
      </c>
      <c r="B20" s="315"/>
      <c r="C20" s="315"/>
      <c r="D20" s="315" t="s">
        <v>7</v>
      </c>
      <c r="E20" s="315"/>
      <c r="F20" s="315"/>
      <c r="G20" s="315" t="s">
        <v>114</v>
      </c>
      <c r="H20" s="315"/>
      <c r="I20" s="315"/>
      <c r="J20" s="315" t="s">
        <v>113</v>
      </c>
      <c r="K20" s="315"/>
      <c r="L20" s="315"/>
      <c r="M20" s="315"/>
      <c r="N20" s="315" t="s">
        <v>115</v>
      </c>
      <c r="O20" s="315"/>
      <c r="P20" s="315"/>
      <c r="Q20" s="316"/>
    </row>
    <row r="21" spans="1:17" s="23" customFormat="1" ht="92.25" customHeight="1" x14ac:dyDescent="0.25">
      <c r="A21" s="276" t="s">
        <v>44</v>
      </c>
      <c r="B21" s="266"/>
      <c r="C21" s="266"/>
      <c r="D21" s="266" t="s">
        <v>47</v>
      </c>
      <c r="E21" s="283"/>
      <c r="F21" s="283"/>
      <c r="G21" s="283"/>
      <c r="H21" s="283"/>
      <c r="I21" s="283"/>
      <c r="J21" s="342" t="s">
        <v>214</v>
      </c>
      <c r="K21" s="266"/>
      <c r="L21" s="266"/>
      <c r="M21" s="266"/>
      <c r="N21" s="342" t="s">
        <v>294</v>
      </c>
      <c r="O21" s="266"/>
      <c r="P21" s="266"/>
      <c r="Q21" s="365"/>
    </row>
    <row r="22" spans="1:17" x14ac:dyDescent="0.3">
      <c r="A22" s="32"/>
      <c r="B22" s="33"/>
      <c r="C22" s="33"/>
      <c r="D22" s="33"/>
      <c r="E22" s="33"/>
      <c r="F22" s="33"/>
      <c r="G22" s="33"/>
      <c r="H22" s="33"/>
      <c r="I22" s="33"/>
      <c r="J22" s="33"/>
      <c r="K22" s="33"/>
      <c r="L22" s="33"/>
      <c r="M22" s="33"/>
      <c r="N22" s="33"/>
      <c r="O22" s="33"/>
      <c r="P22" s="33"/>
      <c r="Q22" s="34"/>
    </row>
    <row r="23" spans="1:17" x14ac:dyDescent="0.3">
      <c r="A23" s="277" t="s">
        <v>60</v>
      </c>
      <c r="B23" s="278"/>
      <c r="C23" s="278"/>
      <c r="D23" s="278"/>
      <c r="E23" s="278"/>
      <c r="F23" s="278"/>
      <c r="G23" s="278"/>
      <c r="H23" s="278"/>
      <c r="I23" s="278"/>
      <c r="J23" s="278"/>
      <c r="K23" s="278"/>
      <c r="L23" s="278"/>
      <c r="M23" s="278"/>
      <c r="N23" s="278"/>
      <c r="O23" s="278"/>
      <c r="P23" s="278"/>
      <c r="Q23" s="279"/>
    </row>
    <row r="24" spans="1:17" x14ac:dyDescent="0.3">
      <c r="A24" s="280" t="s">
        <v>109</v>
      </c>
      <c r="B24" s="281"/>
      <c r="C24" s="281"/>
      <c r="D24" s="281"/>
      <c r="E24" s="281"/>
      <c r="F24" s="281" t="s">
        <v>110</v>
      </c>
      <c r="G24" s="281"/>
      <c r="H24" s="281"/>
      <c r="I24" s="281"/>
      <c r="J24" s="281" t="s">
        <v>111</v>
      </c>
      <c r="K24" s="281"/>
      <c r="L24" s="281"/>
      <c r="M24" s="281"/>
      <c r="N24" s="281" t="s">
        <v>104</v>
      </c>
      <c r="O24" s="281"/>
      <c r="P24" s="281"/>
      <c r="Q24" s="282"/>
    </row>
    <row r="25" spans="1:17" s="35" customFormat="1" ht="50.1" customHeight="1" x14ac:dyDescent="0.25">
      <c r="A25" s="336" t="s">
        <v>305</v>
      </c>
      <c r="B25" s="337"/>
      <c r="C25" s="337"/>
      <c r="D25" s="337"/>
      <c r="E25" s="337"/>
      <c r="F25" s="266" t="s">
        <v>215</v>
      </c>
      <c r="G25" s="266"/>
      <c r="H25" s="266"/>
      <c r="I25" s="266"/>
      <c r="J25" s="267" t="s">
        <v>216</v>
      </c>
      <c r="K25" s="311"/>
      <c r="L25" s="311"/>
      <c r="M25" s="311"/>
      <c r="N25" s="267" t="s">
        <v>217</v>
      </c>
      <c r="O25" s="311"/>
      <c r="P25" s="311"/>
      <c r="Q25" s="312"/>
    </row>
    <row r="26" spans="1:17" s="35" customFormat="1" ht="50.1" customHeight="1" x14ac:dyDescent="0.25">
      <c r="A26" s="336"/>
      <c r="B26" s="337"/>
      <c r="C26" s="337"/>
      <c r="D26" s="337"/>
      <c r="E26" s="337"/>
      <c r="F26" s="266"/>
      <c r="G26" s="266"/>
      <c r="H26" s="266"/>
      <c r="I26" s="266"/>
      <c r="J26" s="311"/>
      <c r="K26" s="311"/>
      <c r="L26" s="311"/>
      <c r="M26" s="311"/>
      <c r="N26" s="311"/>
      <c r="O26" s="311"/>
      <c r="P26" s="311"/>
      <c r="Q26" s="312"/>
    </row>
    <row r="27" spans="1:17" ht="21.75" customHeight="1" x14ac:dyDescent="0.3">
      <c r="A27" s="330" t="s">
        <v>8</v>
      </c>
      <c r="B27" s="331"/>
      <c r="C27" s="331"/>
      <c r="D27" s="338" t="s">
        <v>218</v>
      </c>
      <c r="E27" s="338"/>
      <c r="F27" s="338"/>
      <c r="G27" s="338"/>
      <c r="H27" s="338"/>
      <c r="I27" s="338"/>
      <c r="J27" s="338"/>
      <c r="K27" s="338"/>
      <c r="L27" s="338"/>
      <c r="M27" s="338"/>
      <c r="N27" s="338"/>
      <c r="O27" s="338"/>
      <c r="P27" s="338"/>
      <c r="Q27" s="339"/>
    </row>
    <row r="28" spans="1:17" s="33" customFormat="1" x14ac:dyDescent="0.3">
      <c r="A28" s="36"/>
      <c r="B28" s="37"/>
      <c r="C28" s="37"/>
      <c r="D28" s="38"/>
      <c r="E28" s="38"/>
      <c r="F28" s="38"/>
      <c r="G28" s="38"/>
      <c r="H28" s="38"/>
      <c r="I28" s="38"/>
      <c r="J28" s="38"/>
      <c r="K28" s="38"/>
      <c r="L28" s="38"/>
      <c r="M28" s="38"/>
      <c r="N28" s="38"/>
      <c r="O28" s="38"/>
      <c r="P28" s="38"/>
      <c r="Q28" s="38"/>
    </row>
    <row r="29" spans="1:17" ht="15.75" customHeight="1" x14ac:dyDescent="0.3">
      <c r="A29" s="343" t="s">
        <v>81</v>
      </c>
      <c r="B29" s="335"/>
      <c r="C29" s="335"/>
      <c r="D29" s="335" t="s">
        <v>7</v>
      </c>
      <c r="E29" s="335"/>
      <c r="F29" s="335"/>
      <c r="G29" s="335" t="s">
        <v>114</v>
      </c>
      <c r="H29" s="335"/>
      <c r="I29" s="335"/>
      <c r="J29" s="335" t="s">
        <v>113</v>
      </c>
      <c r="K29" s="335"/>
      <c r="L29" s="335"/>
      <c r="M29" s="335"/>
      <c r="N29" s="335" t="s">
        <v>115</v>
      </c>
      <c r="O29" s="335"/>
      <c r="P29" s="335"/>
      <c r="Q29" s="340"/>
    </row>
    <row r="30" spans="1:17" s="23" customFormat="1" ht="104.25" customHeight="1" x14ac:dyDescent="0.25">
      <c r="A30" s="276" t="s">
        <v>44</v>
      </c>
      <c r="B30" s="266"/>
      <c r="C30" s="266"/>
      <c r="D30" s="266" t="s">
        <v>46</v>
      </c>
      <c r="E30" s="266"/>
      <c r="F30" s="266"/>
      <c r="G30" s="283"/>
      <c r="H30" s="283"/>
      <c r="I30" s="283"/>
      <c r="J30" s="341" t="s">
        <v>219</v>
      </c>
      <c r="K30" s="267"/>
      <c r="L30" s="267"/>
      <c r="M30" s="267"/>
      <c r="N30" s="342" t="s">
        <v>295</v>
      </c>
      <c r="O30" s="283"/>
      <c r="P30" s="283"/>
      <c r="Q30" s="285"/>
    </row>
    <row r="31" spans="1:17" x14ac:dyDescent="0.3">
      <c r="A31" s="277" t="s">
        <v>61</v>
      </c>
      <c r="B31" s="278"/>
      <c r="C31" s="278"/>
      <c r="D31" s="278"/>
      <c r="E31" s="278"/>
      <c r="F31" s="278"/>
      <c r="G31" s="278"/>
      <c r="H31" s="278"/>
      <c r="I31" s="278"/>
      <c r="J31" s="278"/>
      <c r="K31" s="278"/>
      <c r="L31" s="278"/>
      <c r="M31" s="278"/>
      <c r="N31" s="278"/>
      <c r="O31" s="278"/>
      <c r="P31" s="278"/>
      <c r="Q31" s="279"/>
    </row>
    <row r="32" spans="1:17" ht="15.75" customHeight="1" x14ac:dyDescent="0.3">
      <c r="A32" s="280" t="s">
        <v>109</v>
      </c>
      <c r="B32" s="281"/>
      <c r="C32" s="281"/>
      <c r="D32" s="281"/>
      <c r="E32" s="281"/>
      <c r="F32" s="281" t="s">
        <v>110</v>
      </c>
      <c r="G32" s="281"/>
      <c r="H32" s="281"/>
      <c r="I32" s="281"/>
      <c r="J32" s="281" t="s">
        <v>111</v>
      </c>
      <c r="K32" s="281"/>
      <c r="L32" s="281"/>
      <c r="M32" s="281"/>
      <c r="N32" s="281" t="s">
        <v>104</v>
      </c>
      <c r="O32" s="281"/>
      <c r="P32" s="281"/>
      <c r="Q32" s="282"/>
    </row>
    <row r="33" spans="1:17" s="35" customFormat="1" ht="50.1" customHeight="1" x14ac:dyDescent="0.25">
      <c r="A33" s="344" t="s">
        <v>256</v>
      </c>
      <c r="B33" s="311"/>
      <c r="C33" s="311"/>
      <c r="D33" s="311"/>
      <c r="E33" s="311"/>
      <c r="F33" s="266" t="s">
        <v>255</v>
      </c>
      <c r="G33" s="283"/>
      <c r="H33" s="283"/>
      <c r="I33" s="283"/>
      <c r="J33" s="267" t="s">
        <v>257</v>
      </c>
      <c r="K33" s="267"/>
      <c r="L33" s="267"/>
      <c r="M33" s="267"/>
      <c r="N33" s="267" t="s">
        <v>258</v>
      </c>
      <c r="O33" s="311"/>
      <c r="P33" s="311"/>
      <c r="Q33" s="312"/>
    </row>
    <row r="34" spans="1:17" s="35" customFormat="1" ht="50.1" customHeight="1" x14ac:dyDescent="0.25">
      <c r="A34" s="345"/>
      <c r="B34" s="313"/>
      <c r="C34" s="313"/>
      <c r="D34" s="313"/>
      <c r="E34" s="313"/>
      <c r="F34" s="309"/>
      <c r="G34" s="309"/>
      <c r="H34" s="309"/>
      <c r="I34" s="309"/>
      <c r="J34" s="310"/>
      <c r="K34" s="310"/>
      <c r="L34" s="310"/>
      <c r="M34" s="310"/>
      <c r="N34" s="313"/>
      <c r="O34" s="313"/>
      <c r="P34" s="313"/>
      <c r="Q34" s="314"/>
    </row>
    <row r="35" spans="1:17" ht="21.75" customHeight="1" x14ac:dyDescent="0.3">
      <c r="A35" s="330" t="s">
        <v>8</v>
      </c>
      <c r="B35" s="331"/>
      <c r="C35" s="331"/>
      <c r="D35" s="332" t="s">
        <v>296</v>
      </c>
      <c r="E35" s="333"/>
      <c r="F35" s="333"/>
      <c r="G35" s="333"/>
      <c r="H35" s="333"/>
      <c r="I35" s="333"/>
      <c r="J35" s="333"/>
      <c r="K35" s="333"/>
      <c r="L35" s="333"/>
      <c r="M35" s="333"/>
      <c r="N35" s="333"/>
      <c r="O35" s="333"/>
      <c r="P35" s="333"/>
      <c r="Q35" s="334"/>
    </row>
    <row r="36" spans="1:17" ht="7.5" customHeight="1" x14ac:dyDescent="0.3">
      <c r="A36" s="39"/>
      <c r="B36" s="40"/>
      <c r="C36" s="40"/>
      <c r="D36" s="41"/>
      <c r="E36" s="41"/>
      <c r="F36" s="41"/>
      <c r="G36" s="41"/>
      <c r="H36" s="41"/>
      <c r="I36" s="41"/>
      <c r="J36" s="41"/>
      <c r="K36" s="41"/>
      <c r="L36" s="41"/>
      <c r="M36" s="41"/>
      <c r="N36" s="41"/>
      <c r="O36" s="41"/>
      <c r="P36" s="41"/>
      <c r="Q36" s="42"/>
    </row>
    <row r="37" spans="1:17" ht="15.75" customHeight="1" x14ac:dyDescent="0.3">
      <c r="A37" s="366" t="s">
        <v>81</v>
      </c>
      <c r="B37" s="367"/>
      <c r="C37" s="367"/>
      <c r="D37" s="367" t="s">
        <v>7</v>
      </c>
      <c r="E37" s="367"/>
      <c r="F37" s="367"/>
      <c r="G37" s="367" t="s">
        <v>114</v>
      </c>
      <c r="H37" s="367"/>
      <c r="I37" s="367"/>
      <c r="J37" s="367" t="s">
        <v>113</v>
      </c>
      <c r="K37" s="367"/>
      <c r="L37" s="367"/>
      <c r="M37" s="367"/>
      <c r="N37" s="367" t="s">
        <v>115</v>
      </c>
      <c r="O37" s="367"/>
      <c r="P37" s="367"/>
      <c r="Q37" s="368"/>
    </row>
    <row r="38" spans="1:17" s="23" customFormat="1" ht="110.25" customHeight="1" x14ac:dyDescent="0.25">
      <c r="A38" s="276" t="s">
        <v>45</v>
      </c>
      <c r="B38" s="266"/>
      <c r="C38" s="266"/>
      <c r="D38" s="266" t="s">
        <v>48</v>
      </c>
      <c r="E38" s="266"/>
      <c r="F38" s="266"/>
      <c r="G38" s="369"/>
      <c r="H38" s="369"/>
      <c r="I38" s="369"/>
      <c r="J38" s="370" t="s">
        <v>297</v>
      </c>
      <c r="K38" s="322"/>
      <c r="L38" s="322"/>
      <c r="M38" s="322"/>
      <c r="N38" s="370" t="s">
        <v>259</v>
      </c>
      <c r="O38" s="322"/>
      <c r="P38" s="322"/>
      <c r="Q38" s="371"/>
    </row>
    <row r="39" spans="1:17" x14ac:dyDescent="0.3">
      <c r="A39" s="277" t="s">
        <v>239</v>
      </c>
      <c r="B39" s="278"/>
      <c r="C39" s="278"/>
      <c r="D39" s="278"/>
      <c r="E39" s="278"/>
      <c r="F39" s="278"/>
      <c r="G39" s="278"/>
      <c r="H39" s="278"/>
      <c r="I39" s="278"/>
      <c r="J39" s="278"/>
      <c r="K39" s="278"/>
      <c r="L39" s="278"/>
      <c r="M39" s="278"/>
      <c r="N39" s="278"/>
      <c r="O39" s="278"/>
      <c r="P39" s="278"/>
      <c r="Q39" s="279"/>
    </row>
    <row r="40" spans="1:17" ht="15.75" customHeight="1" x14ac:dyDescent="0.3">
      <c r="A40" s="280" t="s">
        <v>109</v>
      </c>
      <c r="B40" s="281"/>
      <c r="C40" s="281"/>
      <c r="D40" s="281"/>
      <c r="E40" s="281"/>
      <c r="F40" s="281"/>
      <c r="G40" s="281"/>
      <c r="H40" s="281"/>
      <c r="I40" s="281"/>
      <c r="J40" s="281" t="s">
        <v>59</v>
      </c>
      <c r="K40" s="281"/>
      <c r="L40" s="281" t="s">
        <v>115</v>
      </c>
      <c r="M40" s="281"/>
      <c r="N40" s="281" t="s">
        <v>116</v>
      </c>
      <c r="O40" s="281"/>
      <c r="P40" s="281"/>
      <c r="Q40" s="282"/>
    </row>
    <row r="41" spans="1:17" s="223" customFormat="1" ht="26.25" customHeight="1" x14ac:dyDescent="0.25">
      <c r="A41" s="198">
        <v>1</v>
      </c>
      <c r="B41" s="286" t="s">
        <v>151</v>
      </c>
      <c r="C41" s="290"/>
      <c r="D41" s="290"/>
      <c r="E41" s="290"/>
      <c r="F41" s="290"/>
      <c r="G41" s="290"/>
      <c r="H41" s="290"/>
      <c r="I41" s="287"/>
      <c r="J41" s="266" t="s">
        <v>333</v>
      </c>
      <c r="K41" s="266"/>
      <c r="L41" s="272">
        <v>150038220.81</v>
      </c>
      <c r="M41" s="273"/>
      <c r="N41" s="774" t="s">
        <v>354</v>
      </c>
      <c r="O41" s="774"/>
      <c r="P41" s="774"/>
      <c r="Q41" s="775"/>
    </row>
    <row r="42" spans="1:17" s="223" customFormat="1" ht="15" customHeight="1" x14ac:dyDescent="0.25">
      <c r="A42" s="198">
        <v>2</v>
      </c>
      <c r="B42" s="286" t="s">
        <v>153</v>
      </c>
      <c r="C42" s="290"/>
      <c r="D42" s="290"/>
      <c r="E42" s="290"/>
      <c r="F42" s="290"/>
      <c r="G42" s="290"/>
      <c r="H42" s="290"/>
      <c r="I42" s="287"/>
      <c r="J42" s="274" t="s">
        <v>334</v>
      </c>
      <c r="K42" s="275"/>
      <c r="L42" s="263">
        <v>277676.32</v>
      </c>
      <c r="M42" s="263"/>
      <c r="N42" s="774" t="s">
        <v>354</v>
      </c>
      <c r="O42" s="774"/>
      <c r="P42" s="774"/>
      <c r="Q42" s="775"/>
    </row>
    <row r="43" spans="1:17" s="223" customFormat="1" ht="15" customHeight="1" x14ac:dyDescent="0.25">
      <c r="A43" s="198">
        <v>3</v>
      </c>
      <c r="B43" s="286" t="s">
        <v>160</v>
      </c>
      <c r="C43" s="290"/>
      <c r="D43" s="290"/>
      <c r="E43" s="290"/>
      <c r="F43" s="290"/>
      <c r="G43" s="290"/>
      <c r="H43" s="290"/>
      <c r="I43" s="287"/>
      <c r="J43" s="274" t="s">
        <v>335</v>
      </c>
      <c r="K43" s="275"/>
      <c r="L43" s="263">
        <v>2507.35</v>
      </c>
      <c r="M43" s="263"/>
      <c r="N43" s="774" t="s">
        <v>354</v>
      </c>
      <c r="O43" s="774"/>
      <c r="P43" s="774"/>
      <c r="Q43" s="775"/>
    </row>
    <row r="44" spans="1:17" s="223" customFormat="1" ht="15" customHeight="1" x14ac:dyDescent="0.25">
      <c r="A44" s="198">
        <v>4</v>
      </c>
      <c r="B44" s="286" t="s">
        <v>161</v>
      </c>
      <c r="C44" s="290"/>
      <c r="D44" s="290"/>
      <c r="E44" s="290"/>
      <c r="F44" s="290"/>
      <c r="G44" s="290"/>
      <c r="H44" s="290"/>
      <c r="I44" s="287"/>
      <c r="J44" s="274" t="s">
        <v>335</v>
      </c>
      <c r="K44" s="275"/>
      <c r="L44" s="263">
        <v>71344.320000000007</v>
      </c>
      <c r="M44" s="263"/>
      <c r="N44" s="774" t="s">
        <v>354</v>
      </c>
      <c r="O44" s="774"/>
      <c r="P44" s="774"/>
      <c r="Q44" s="775"/>
    </row>
    <row r="45" spans="1:17" s="223" customFormat="1" ht="15" customHeight="1" x14ac:dyDescent="0.25">
      <c r="A45" s="198">
        <v>5</v>
      </c>
      <c r="B45" s="286" t="s">
        <v>162</v>
      </c>
      <c r="C45" s="290"/>
      <c r="D45" s="290"/>
      <c r="E45" s="290"/>
      <c r="F45" s="290"/>
      <c r="G45" s="290"/>
      <c r="H45" s="290"/>
      <c r="I45" s="287"/>
      <c r="J45" s="274" t="s">
        <v>336</v>
      </c>
      <c r="K45" s="275"/>
      <c r="L45" s="263">
        <v>405489.6</v>
      </c>
      <c r="M45" s="263"/>
      <c r="N45" s="774" t="s">
        <v>354</v>
      </c>
      <c r="O45" s="774"/>
      <c r="P45" s="774"/>
      <c r="Q45" s="775"/>
    </row>
    <row r="46" spans="1:17" s="223" customFormat="1" ht="15" customHeight="1" x14ac:dyDescent="0.25">
      <c r="A46" s="198">
        <v>6</v>
      </c>
      <c r="B46" s="286" t="s">
        <v>163</v>
      </c>
      <c r="C46" s="290"/>
      <c r="D46" s="290"/>
      <c r="E46" s="290"/>
      <c r="F46" s="290"/>
      <c r="G46" s="290"/>
      <c r="H46" s="290"/>
      <c r="I46" s="287"/>
      <c r="J46" s="274" t="s">
        <v>336</v>
      </c>
      <c r="K46" s="275"/>
      <c r="L46" s="263">
        <v>2932.08</v>
      </c>
      <c r="M46" s="263"/>
      <c r="N46" s="774" t="s">
        <v>354</v>
      </c>
      <c r="O46" s="774"/>
      <c r="P46" s="774"/>
      <c r="Q46" s="775"/>
    </row>
    <row r="47" spans="1:17" s="223" customFormat="1" ht="15" customHeight="1" x14ac:dyDescent="0.25">
      <c r="A47" s="198">
        <v>7</v>
      </c>
      <c r="B47" s="286" t="s">
        <v>164</v>
      </c>
      <c r="C47" s="290"/>
      <c r="D47" s="290"/>
      <c r="E47" s="290"/>
      <c r="F47" s="290"/>
      <c r="G47" s="290"/>
      <c r="H47" s="290"/>
      <c r="I47" s="287"/>
      <c r="J47" s="274" t="s">
        <v>337</v>
      </c>
      <c r="K47" s="275"/>
      <c r="L47" s="263">
        <v>42342.96</v>
      </c>
      <c r="M47" s="263"/>
      <c r="N47" s="774" t="s">
        <v>354</v>
      </c>
      <c r="O47" s="774"/>
      <c r="P47" s="774"/>
      <c r="Q47" s="775"/>
    </row>
    <row r="48" spans="1:17" s="223" customFormat="1" ht="15" customHeight="1" x14ac:dyDescent="0.25">
      <c r="A48" s="198">
        <v>8</v>
      </c>
      <c r="B48" s="286" t="s">
        <v>166</v>
      </c>
      <c r="C48" s="290"/>
      <c r="D48" s="290"/>
      <c r="E48" s="290"/>
      <c r="F48" s="290"/>
      <c r="G48" s="290"/>
      <c r="H48" s="290"/>
      <c r="I48" s="287"/>
      <c r="J48" s="274" t="s">
        <v>335</v>
      </c>
      <c r="K48" s="275"/>
      <c r="L48" s="263">
        <v>75946.8</v>
      </c>
      <c r="M48" s="263"/>
      <c r="N48" s="774" t="s">
        <v>354</v>
      </c>
      <c r="O48" s="774"/>
      <c r="P48" s="774"/>
      <c r="Q48" s="775"/>
    </row>
    <row r="49" spans="1:17" s="223" customFormat="1" ht="15" customHeight="1" x14ac:dyDescent="0.25">
      <c r="A49" s="198">
        <v>9</v>
      </c>
      <c r="B49" s="286" t="s">
        <v>167</v>
      </c>
      <c r="C49" s="290"/>
      <c r="D49" s="290"/>
      <c r="E49" s="290"/>
      <c r="F49" s="290"/>
      <c r="G49" s="290"/>
      <c r="H49" s="290"/>
      <c r="I49" s="287"/>
      <c r="J49" s="274" t="s">
        <v>335</v>
      </c>
      <c r="K49" s="275"/>
      <c r="L49" s="263">
        <v>4651.08</v>
      </c>
      <c r="M49" s="263"/>
      <c r="N49" s="774" t="s">
        <v>354</v>
      </c>
      <c r="O49" s="774"/>
      <c r="P49" s="774"/>
      <c r="Q49" s="775"/>
    </row>
    <row r="50" spans="1:17" s="223" customFormat="1" ht="15" customHeight="1" x14ac:dyDescent="0.25">
      <c r="A50" s="198">
        <v>10</v>
      </c>
      <c r="B50" s="286" t="s">
        <v>168</v>
      </c>
      <c r="C50" s="290"/>
      <c r="D50" s="290"/>
      <c r="E50" s="290"/>
      <c r="F50" s="290"/>
      <c r="G50" s="290"/>
      <c r="H50" s="290"/>
      <c r="I50" s="287"/>
      <c r="J50" s="274" t="s">
        <v>335</v>
      </c>
      <c r="K50" s="275"/>
      <c r="L50" s="263">
        <v>331854.55</v>
      </c>
      <c r="M50" s="263"/>
      <c r="N50" s="774" t="s">
        <v>354</v>
      </c>
      <c r="O50" s="774"/>
      <c r="P50" s="774"/>
      <c r="Q50" s="775"/>
    </row>
    <row r="51" spans="1:17" s="223" customFormat="1" ht="15" customHeight="1" x14ac:dyDescent="0.25">
      <c r="A51" s="198">
        <v>11</v>
      </c>
      <c r="B51" s="286" t="s">
        <v>260</v>
      </c>
      <c r="C51" s="290"/>
      <c r="D51" s="290"/>
      <c r="E51" s="290"/>
      <c r="F51" s="290"/>
      <c r="G51" s="290"/>
      <c r="H51" s="290"/>
      <c r="I51" s="287"/>
      <c r="J51" s="274" t="s">
        <v>336</v>
      </c>
      <c r="K51" s="275"/>
      <c r="L51" s="263">
        <v>946.3</v>
      </c>
      <c r="M51" s="263"/>
      <c r="N51" s="774" t="s">
        <v>354</v>
      </c>
      <c r="O51" s="774"/>
      <c r="P51" s="774"/>
      <c r="Q51" s="775"/>
    </row>
    <row r="52" spans="1:17" s="223" customFormat="1" ht="15" customHeight="1" x14ac:dyDescent="0.25">
      <c r="A52" s="198">
        <v>12</v>
      </c>
      <c r="B52" s="286" t="s">
        <v>201</v>
      </c>
      <c r="C52" s="290"/>
      <c r="D52" s="290"/>
      <c r="E52" s="290"/>
      <c r="F52" s="290"/>
      <c r="G52" s="290"/>
      <c r="H52" s="290"/>
      <c r="I52" s="287"/>
      <c r="J52" s="274" t="s">
        <v>335</v>
      </c>
      <c r="K52" s="275"/>
      <c r="L52" s="263">
        <v>4059.96</v>
      </c>
      <c r="M52" s="263"/>
      <c r="N52" s="774" t="s">
        <v>354</v>
      </c>
      <c r="O52" s="774"/>
      <c r="P52" s="774"/>
      <c r="Q52" s="775"/>
    </row>
    <row r="53" spans="1:17" s="223" customFormat="1" ht="15" customHeight="1" x14ac:dyDescent="0.25">
      <c r="A53" s="198">
        <v>13</v>
      </c>
      <c r="B53" s="286" t="s">
        <v>261</v>
      </c>
      <c r="C53" s="290"/>
      <c r="D53" s="290"/>
      <c r="E53" s="290"/>
      <c r="F53" s="290"/>
      <c r="G53" s="290"/>
      <c r="H53" s="290"/>
      <c r="I53" s="287"/>
      <c r="J53" s="274" t="s">
        <v>335</v>
      </c>
      <c r="K53" s="275"/>
      <c r="L53" s="263">
        <v>5340.98</v>
      </c>
      <c r="M53" s="263"/>
      <c r="N53" s="774" t="s">
        <v>354</v>
      </c>
      <c r="O53" s="774"/>
      <c r="P53" s="774"/>
      <c r="Q53" s="775"/>
    </row>
    <row r="54" spans="1:17" s="223" customFormat="1" ht="15" customHeight="1" x14ac:dyDescent="0.25">
      <c r="A54" s="198">
        <v>14</v>
      </c>
      <c r="B54" s="286" t="s">
        <v>169</v>
      </c>
      <c r="C54" s="290"/>
      <c r="D54" s="290"/>
      <c r="E54" s="290"/>
      <c r="F54" s="290"/>
      <c r="G54" s="290"/>
      <c r="H54" s="290"/>
      <c r="I54" s="287"/>
      <c r="J54" s="274" t="s">
        <v>338</v>
      </c>
      <c r="K54" s="275"/>
      <c r="L54" s="263">
        <v>36252.82</v>
      </c>
      <c r="M54" s="263"/>
      <c r="N54" s="774" t="s">
        <v>354</v>
      </c>
      <c r="O54" s="774"/>
      <c r="P54" s="774"/>
      <c r="Q54" s="775"/>
    </row>
    <row r="55" spans="1:17" s="223" customFormat="1" ht="15" customHeight="1" x14ac:dyDescent="0.25">
      <c r="A55" s="198">
        <v>15</v>
      </c>
      <c r="B55" s="286" t="s">
        <v>170</v>
      </c>
      <c r="C55" s="290"/>
      <c r="D55" s="290"/>
      <c r="E55" s="290"/>
      <c r="F55" s="290"/>
      <c r="G55" s="290"/>
      <c r="H55" s="290"/>
      <c r="I55" s="287"/>
      <c r="J55" s="274" t="s">
        <v>339</v>
      </c>
      <c r="K55" s="275"/>
      <c r="L55" s="263">
        <v>1983333.47</v>
      </c>
      <c r="M55" s="263"/>
      <c r="N55" s="774" t="s">
        <v>354</v>
      </c>
      <c r="O55" s="774"/>
      <c r="P55" s="774"/>
      <c r="Q55" s="775"/>
    </row>
    <row r="56" spans="1:17" s="223" customFormat="1" ht="15" customHeight="1" x14ac:dyDescent="0.25">
      <c r="A56" s="198">
        <v>16</v>
      </c>
      <c r="B56" s="286" t="s">
        <v>202</v>
      </c>
      <c r="C56" s="290"/>
      <c r="D56" s="290"/>
      <c r="E56" s="290"/>
      <c r="F56" s="290"/>
      <c r="G56" s="290"/>
      <c r="H56" s="290"/>
      <c r="I56" s="287"/>
      <c r="J56" s="274" t="s">
        <v>335</v>
      </c>
      <c r="K56" s="275"/>
      <c r="L56" s="263">
        <v>37693.56</v>
      </c>
      <c r="M56" s="263"/>
      <c r="N56" s="774" t="s">
        <v>354</v>
      </c>
      <c r="O56" s="774"/>
      <c r="P56" s="774"/>
      <c r="Q56" s="775"/>
    </row>
    <row r="57" spans="1:17" s="223" customFormat="1" ht="15" customHeight="1" x14ac:dyDescent="0.25">
      <c r="A57" s="198">
        <v>17</v>
      </c>
      <c r="B57" s="286" t="s">
        <v>171</v>
      </c>
      <c r="C57" s="290"/>
      <c r="D57" s="290"/>
      <c r="E57" s="290"/>
      <c r="F57" s="290"/>
      <c r="G57" s="290"/>
      <c r="H57" s="290"/>
      <c r="I57" s="287"/>
      <c r="J57" s="266" t="s">
        <v>335</v>
      </c>
      <c r="K57" s="266"/>
      <c r="L57" s="263">
        <v>75214.350000000006</v>
      </c>
      <c r="M57" s="263"/>
      <c r="N57" s="774" t="s">
        <v>354</v>
      </c>
      <c r="O57" s="774"/>
      <c r="P57" s="774"/>
      <c r="Q57" s="775"/>
    </row>
    <row r="58" spans="1:17" s="223" customFormat="1" ht="15" customHeight="1" x14ac:dyDescent="0.25">
      <c r="A58" s="198">
        <v>18</v>
      </c>
      <c r="B58" s="269" t="s">
        <v>172</v>
      </c>
      <c r="C58" s="270"/>
      <c r="D58" s="270"/>
      <c r="E58" s="270"/>
      <c r="F58" s="270"/>
      <c r="G58" s="270"/>
      <c r="H58" s="270"/>
      <c r="I58" s="271"/>
      <c r="J58" s="266" t="s">
        <v>335</v>
      </c>
      <c r="K58" s="266"/>
      <c r="L58" s="220"/>
      <c r="M58" s="221">
        <v>0</v>
      </c>
      <c r="N58" s="774" t="s">
        <v>354</v>
      </c>
      <c r="O58" s="774"/>
      <c r="P58" s="774"/>
      <c r="Q58" s="775"/>
    </row>
    <row r="59" spans="1:17" s="223" customFormat="1" ht="15" customHeight="1" x14ac:dyDescent="0.25">
      <c r="A59" s="198">
        <v>19</v>
      </c>
      <c r="B59" s="269" t="s">
        <v>203</v>
      </c>
      <c r="C59" s="270"/>
      <c r="D59" s="270"/>
      <c r="E59" s="270"/>
      <c r="F59" s="270"/>
      <c r="G59" s="270"/>
      <c r="H59" s="270"/>
      <c r="I59" s="271"/>
      <c r="J59" s="266" t="s">
        <v>335</v>
      </c>
      <c r="K59" s="266"/>
      <c r="L59" s="220"/>
      <c r="M59" s="221">
        <v>992.4</v>
      </c>
      <c r="N59" s="774" t="s">
        <v>354</v>
      </c>
      <c r="O59" s="774"/>
      <c r="P59" s="774"/>
      <c r="Q59" s="775"/>
    </row>
    <row r="60" spans="1:17" s="226" customFormat="1" ht="15" customHeight="1" x14ac:dyDescent="0.25">
      <c r="A60" s="198">
        <v>20</v>
      </c>
      <c r="B60" s="269" t="s">
        <v>175</v>
      </c>
      <c r="C60" s="270"/>
      <c r="D60" s="270"/>
      <c r="E60" s="270"/>
      <c r="F60" s="270"/>
      <c r="G60" s="270"/>
      <c r="H60" s="270"/>
      <c r="I60" s="271"/>
      <c r="J60" s="266" t="s">
        <v>335</v>
      </c>
      <c r="K60" s="266"/>
      <c r="L60" s="220"/>
      <c r="M60" s="221">
        <v>94819.54</v>
      </c>
      <c r="N60" s="774" t="s">
        <v>354</v>
      </c>
      <c r="O60" s="774"/>
      <c r="P60" s="774"/>
      <c r="Q60" s="775"/>
    </row>
    <row r="61" spans="1:17" s="226" customFormat="1" ht="15" customHeight="1" x14ac:dyDescent="0.25">
      <c r="A61" s="198">
        <v>21</v>
      </c>
      <c r="B61" s="269" t="s">
        <v>177</v>
      </c>
      <c r="C61" s="270"/>
      <c r="D61" s="270"/>
      <c r="E61" s="270"/>
      <c r="F61" s="270"/>
      <c r="G61" s="270"/>
      <c r="H61" s="270"/>
      <c r="I61" s="271"/>
      <c r="J61" s="266" t="s">
        <v>335</v>
      </c>
      <c r="K61" s="266"/>
      <c r="L61" s="272">
        <v>331079.88</v>
      </c>
      <c r="M61" s="273"/>
      <c r="N61" s="774" t="s">
        <v>354</v>
      </c>
      <c r="O61" s="774"/>
      <c r="P61" s="774"/>
      <c r="Q61" s="775"/>
    </row>
    <row r="62" spans="1:17" s="226" customFormat="1" ht="15" customHeight="1" x14ac:dyDescent="0.25">
      <c r="A62" s="198">
        <v>22</v>
      </c>
      <c r="B62" s="269" t="s">
        <v>178</v>
      </c>
      <c r="C62" s="270"/>
      <c r="D62" s="270"/>
      <c r="E62" s="270"/>
      <c r="F62" s="270"/>
      <c r="G62" s="270"/>
      <c r="H62" s="270"/>
      <c r="I62" s="271"/>
      <c r="J62" s="266" t="s">
        <v>335</v>
      </c>
      <c r="K62" s="266"/>
      <c r="L62" s="272">
        <v>23872.68</v>
      </c>
      <c r="M62" s="273"/>
      <c r="N62" s="774" t="s">
        <v>354</v>
      </c>
      <c r="O62" s="774"/>
      <c r="P62" s="774"/>
      <c r="Q62" s="775"/>
    </row>
    <row r="63" spans="1:17" s="226" customFormat="1" ht="15" customHeight="1" x14ac:dyDescent="0.25">
      <c r="A63" s="198">
        <v>23</v>
      </c>
      <c r="B63" s="269" t="s">
        <v>180</v>
      </c>
      <c r="C63" s="270"/>
      <c r="D63" s="270"/>
      <c r="E63" s="270"/>
      <c r="F63" s="270"/>
      <c r="G63" s="270"/>
      <c r="H63" s="270"/>
      <c r="I63" s="271"/>
      <c r="J63" s="266" t="s">
        <v>340</v>
      </c>
      <c r="K63" s="266"/>
      <c r="L63" s="272">
        <v>28899.17</v>
      </c>
      <c r="M63" s="273"/>
      <c r="N63" s="774" t="s">
        <v>354</v>
      </c>
      <c r="O63" s="774"/>
      <c r="P63" s="774"/>
      <c r="Q63" s="775"/>
    </row>
    <row r="64" spans="1:17" s="226" customFormat="1" ht="15" customHeight="1" x14ac:dyDescent="0.25">
      <c r="A64" s="198">
        <v>24</v>
      </c>
      <c r="B64" s="269" t="s">
        <v>184</v>
      </c>
      <c r="C64" s="270"/>
      <c r="D64" s="270"/>
      <c r="E64" s="270"/>
      <c r="F64" s="270"/>
      <c r="G64" s="270"/>
      <c r="H64" s="270"/>
      <c r="I64" s="271"/>
      <c r="J64" s="266" t="s">
        <v>341</v>
      </c>
      <c r="K64" s="266"/>
      <c r="L64" s="272">
        <v>1878.57</v>
      </c>
      <c r="M64" s="273"/>
      <c r="N64" s="774" t="s">
        <v>354</v>
      </c>
      <c r="O64" s="774"/>
      <c r="P64" s="774"/>
      <c r="Q64" s="775"/>
    </row>
    <row r="65" spans="1:17" s="226" customFormat="1" ht="15" customHeight="1" x14ac:dyDescent="0.25">
      <c r="A65" s="198">
        <v>25</v>
      </c>
      <c r="B65" s="269" t="s">
        <v>262</v>
      </c>
      <c r="C65" s="270"/>
      <c r="D65" s="270"/>
      <c r="E65" s="270"/>
      <c r="F65" s="270"/>
      <c r="G65" s="270"/>
      <c r="H65" s="270"/>
      <c r="I65" s="271"/>
      <c r="J65" s="266" t="s">
        <v>340</v>
      </c>
      <c r="K65" s="266"/>
      <c r="L65" s="220"/>
      <c r="M65" s="221">
        <v>483513.62</v>
      </c>
      <c r="N65" s="774" t="s">
        <v>354</v>
      </c>
      <c r="O65" s="774"/>
      <c r="P65" s="774"/>
      <c r="Q65" s="775"/>
    </row>
    <row r="66" spans="1:17" s="226" customFormat="1" ht="15" customHeight="1" x14ac:dyDescent="0.25">
      <c r="A66" s="198">
        <v>26</v>
      </c>
      <c r="B66" s="269" t="s">
        <v>263</v>
      </c>
      <c r="C66" s="270"/>
      <c r="D66" s="270"/>
      <c r="E66" s="270"/>
      <c r="F66" s="270"/>
      <c r="G66" s="270"/>
      <c r="H66" s="270"/>
      <c r="I66" s="271"/>
      <c r="J66" s="266" t="s">
        <v>340</v>
      </c>
      <c r="K66" s="266"/>
      <c r="L66" s="272">
        <v>1750631.63</v>
      </c>
      <c r="M66" s="273"/>
      <c r="N66" s="774" t="s">
        <v>354</v>
      </c>
      <c r="O66" s="774"/>
      <c r="P66" s="774"/>
      <c r="Q66" s="775"/>
    </row>
    <row r="67" spans="1:17" s="226" customFormat="1" ht="15" customHeight="1" x14ac:dyDescent="0.25">
      <c r="A67" s="198">
        <v>27</v>
      </c>
      <c r="B67" s="269" t="s">
        <v>264</v>
      </c>
      <c r="C67" s="270"/>
      <c r="D67" s="270"/>
      <c r="E67" s="270"/>
      <c r="F67" s="270"/>
      <c r="G67" s="270"/>
      <c r="H67" s="270"/>
      <c r="I67" s="271"/>
      <c r="J67" s="266" t="s">
        <v>340</v>
      </c>
      <c r="K67" s="266"/>
      <c r="L67" s="272">
        <v>2476713.87</v>
      </c>
      <c r="M67" s="273"/>
      <c r="N67" s="774" t="s">
        <v>354</v>
      </c>
      <c r="O67" s="774"/>
      <c r="P67" s="774"/>
      <c r="Q67" s="775"/>
    </row>
    <row r="68" spans="1:17" s="226" customFormat="1" ht="15" customHeight="1" x14ac:dyDescent="0.25">
      <c r="A68" s="198">
        <v>28</v>
      </c>
      <c r="B68" s="269" t="s">
        <v>265</v>
      </c>
      <c r="C68" s="270"/>
      <c r="D68" s="270"/>
      <c r="E68" s="270"/>
      <c r="F68" s="270"/>
      <c r="G68" s="270"/>
      <c r="H68" s="270"/>
      <c r="I68" s="271"/>
      <c r="J68" s="266" t="s">
        <v>340</v>
      </c>
      <c r="K68" s="266"/>
      <c r="L68" s="272">
        <v>1679121.61</v>
      </c>
      <c r="M68" s="273"/>
      <c r="N68" s="774" t="s">
        <v>354</v>
      </c>
      <c r="O68" s="774"/>
      <c r="P68" s="774"/>
      <c r="Q68" s="775"/>
    </row>
    <row r="69" spans="1:17" s="226" customFormat="1" ht="15" customHeight="1" x14ac:dyDescent="0.25">
      <c r="A69" s="198">
        <v>29</v>
      </c>
      <c r="B69" s="269" t="s">
        <v>186</v>
      </c>
      <c r="C69" s="270"/>
      <c r="D69" s="270"/>
      <c r="E69" s="270"/>
      <c r="F69" s="270"/>
      <c r="G69" s="270"/>
      <c r="H69" s="270"/>
      <c r="I69" s="271"/>
      <c r="J69" s="266" t="s">
        <v>340</v>
      </c>
      <c r="K69" s="266"/>
      <c r="L69" s="272">
        <v>1605000</v>
      </c>
      <c r="M69" s="273"/>
      <c r="N69" s="774" t="s">
        <v>354</v>
      </c>
      <c r="O69" s="774"/>
      <c r="P69" s="774"/>
      <c r="Q69" s="775"/>
    </row>
    <row r="70" spans="1:17" s="226" customFormat="1" ht="15" customHeight="1" x14ac:dyDescent="0.25">
      <c r="A70" s="198">
        <v>30</v>
      </c>
      <c r="B70" s="269" t="s">
        <v>266</v>
      </c>
      <c r="C70" s="270"/>
      <c r="D70" s="270"/>
      <c r="E70" s="270"/>
      <c r="F70" s="270"/>
      <c r="G70" s="270"/>
      <c r="H70" s="270"/>
      <c r="I70" s="271"/>
      <c r="J70" s="266" t="s">
        <v>340</v>
      </c>
      <c r="K70" s="266"/>
      <c r="L70" s="272">
        <v>0</v>
      </c>
      <c r="M70" s="273"/>
      <c r="N70" s="774" t="s">
        <v>354</v>
      </c>
      <c r="O70" s="774"/>
      <c r="P70" s="774"/>
      <c r="Q70" s="775"/>
    </row>
    <row r="71" spans="1:17" s="226" customFormat="1" ht="15" customHeight="1" x14ac:dyDescent="0.25">
      <c r="A71" s="198">
        <v>31</v>
      </c>
      <c r="B71" s="269" t="s">
        <v>189</v>
      </c>
      <c r="C71" s="270"/>
      <c r="D71" s="270"/>
      <c r="E71" s="270"/>
      <c r="F71" s="270"/>
      <c r="G71" s="270"/>
      <c r="H71" s="270"/>
      <c r="I71" s="271"/>
      <c r="J71" s="266" t="s">
        <v>340</v>
      </c>
      <c r="K71" s="266"/>
      <c r="L71" s="272">
        <v>478840.15</v>
      </c>
      <c r="M71" s="273"/>
      <c r="N71" s="774" t="s">
        <v>354</v>
      </c>
      <c r="O71" s="774"/>
      <c r="P71" s="774"/>
      <c r="Q71" s="775"/>
    </row>
    <row r="72" spans="1:17" s="226" customFormat="1" ht="15" customHeight="1" x14ac:dyDescent="0.25">
      <c r="A72" s="198">
        <v>32</v>
      </c>
      <c r="B72" s="269" t="s">
        <v>204</v>
      </c>
      <c r="C72" s="270"/>
      <c r="D72" s="270"/>
      <c r="E72" s="270"/>
      <c r="F72" s="270"/>
      <c r="G72" s="270"/>
      <c r="H72" s="270"/>
      <c r="I72" s="271"/>
      <c r="J72" s="266" t="s">
        <v>340</v>
      </c>
      <c r="K72" s="266"/>
      <c r="L72" s="272">
        <v>329798.59999999998</v>
      </c>
      <c r="M72" s="273"/>
      <c r="N72" s="774" t="s">
        <v>354</v>
      </c>
      <c r="O72" s="774"/>
      <c r="P72" s="774"/>
      <c r="Q72" s="775"/>
    </row>
    <row r="73" spans="1:17" s="226" customFormat="1" ht="15" customHeight="1" x14ac:dyDescent="0.25">
      <c r="A73" s="198">
        <v>33</v>
      </c>
      <c r="B73" s="269" t="s">
        <v>190</v>
      </c>
      <c r="C73" s="270"/>
      <c r="D73" s="270"/>
      <c r="E73" s="270"/>
      <c r="F73" s="270"/>
      <c r="G73" s="270"/>
      <c r="H73" s="270"/>
      <c r="I73" s="271"/>
      <c r="J73" s="266" t="s">
        <v>340</v>
      </c>
      <c r="K73" s="266"/>
      <c r="L73" s="272">
        <v>819167.88</v>
      </c>
      <c r="M73" s="273"/>
      <c r="N73" s="774" t="s">
        <v>354</v>
      </c>
      <c r="O73" s="774"/>
      <c r="P73" s="774"/>
      <c r="Q73" s="775"/>
    </row>
    <row r="74" spans="1:17" s="226" customFormat="1" ht="15" customHeight="1" x14ac:dyDescent="0.25">
      <c r="A74" s="198">
        <v>34</v>
      </c>
      <c r="B74" s="269" t="s">
        <v>267</v>
      </c>
      <c r="C74" s="270"/>
      <c r="D74" s="270"/>
      <c r="E74" s="270"/>
      <c r="F74" s="270"/>
      <c r="G74" s="270"/>
      <c r="H74" s="270"/>
      <c r="I74" s="271"/>
      <c r="J74" s="266" t="s">
        <v>340</v>
      </c>
      <c r="K74" s="266"/>
      <c r="L74" s="272">
        <v>22065.16</v>
      </c>
      <c r="M74" s="273"/>
      <c r="N74" s="774" t="s">
        <v>354</v>
      </c>
      <c r="O74" s="774"/>
      <c r="P74" s="774"/>
      <c r="Q74" s="775"/>
    </row>
    <row r="75" spans="1:17" s="226" customFormat="1" ht="15" customHeight="1" x14ac:dyDescent="0.25">
      <c r="A75" s="198">
        <v>35</v>
      </c>
      <c r="B75" s="269" t="s">
        <v>191</v>
      </c>
      <c r="C75" s="270"/>
      <c r="D75" s="270"/>
      <c r="E75" s="270"/>
      <c r="F75" s="270"/>
      <c r="G75" s="270"/>
      <c r="H75" s="270"/>
      <c r="I75" s="271"/>
      <c r="J75" s="266" t="s">
        <v>353</v>
      </c>
      <c r="K75" s="266"/>
      <c r="L75" s="272">
        <v>17731.14</v>
      </c>
      <c r="M75" s="273"/>
      <c r="N75" s="774" t="s">
        <v>354</v>
      </c>
      <c r="O75" s="774"/>
      <c r="P75" s="774"/>
      <c r="Q75" s="775"/>
    </row>
    <row r="76" spans="1:17" s="223" customFormat="1" ht="15" customHeight="1" x14ac:dyDescent="0.25">
      <c r="A76" s="198">
        <v>36</v>
      </c>
      <c r="B76" s="269" t="s">
        <v>192</v>
      </c>
      <c r="C76" s="270"/>
      <c r="D76" s="270"/>
      <c r="E76" s="270"/>
      <c r="F76" s="270"/>
      <c r="G76" s="270"/>
      <c r="H76" s="270"/>
      <c r="I76" s="271"/>
      <c r="J76" s="266" t="s">
        <v>353</v>
      </c>
      <c r="K76" s="266"/>
      <c r="L76" s="272">
        <v>27043.62</v>
      </c>
      <c r="M76" s="273"/>
      <c r="N76" s="774" t="s">
        <v>354</v>
      </c>
      <c r="O76" s="774"/>
      <c r="P76" s="774"/>
      <c r="Q76" s="775"/>
    </row>
    <row r="77" spans="1:17" s="223" customFormat="1" ht="15" customHeight="1" x14ac:dyDescent="0.25">
      <c r="A77" s="198">
        <v>37</v>
      </c>
      <c r="B77" s="269" t="s">
        <v>268</v>
      </c>
      <c r="C77" s="270"/>
      <c r="D77" s="270"/>
      <c r="E77" s="270"/>
      <c r="F77" s="270"/>
      <c r="G77" s="270"/>
      <c r="H77" s="270"/>
      <c r="I77" s="271"/>
      <c r="J77" s="266" t="s">
        <v>353</v>
      </c>
      <c r="K77" s="266"/>
      <c r="L77" s="272">
        <v>1262556.32</v>
      </c>
      <c r="M77" s="273"/>
      <c r="N77" s="774" t="s">
        <v>354</v>
      </c>
      <c r="O77" s="774"/>
      <c r="P77" s="774"/>
      <c r="Q77" s="775"/>
    </row>
    <row r="78" spans="1:17" s="223" customFormat="1" ht="15" customHeight="1" x14ac:dyDescent="0.25">
      <c r="A78" s="198">
        <v>38</v>
      </c>
      <c r="B78" s="269" t="s">
        <v>269</v>
      </c>
      <c r="C78" s="270"/>
      <c r="D78" s="270"/>
      <c r="E78" s="270"/>
      <c r="F78" s="270"/>
      <c r="G78" s="270"/>
      <c r="H78" s="270"/>
      <c r="I78" s="271"/>
      <c r="J78" s="266" t="s">
        <v>340</v>
      </c>
      <c r="K78" s="266"/>
      <c r="L78" s="272">
        <v>203032.5</v>
      </c>
      <c r="M78" s="273"/>
      <c r="N78" s="774" t="s">
        <v>354</v>
      </c>
      <c r="O78" s="774"/>
      <c r="P78" s="774"/>
      <c r="Q78" s="775"/>
    </row>
    <row r="79" spans="1:17" s="223" customFormat="1" ht="15" customHeight="1" x14ac:dyDescent="0.25">
      <c r="A79" s="198">
        <v>39</v>
      </c>
      <c r="B79" s="269" t="s">
        <v>205</v>
      </c>
      <c r="C79" s="270"/>
      <c r="D79" s="270"/>
      <c r="E79" s="270"/>
      <c r="F79" s="270"/>
      <c r="G79" s="270"/>
      <c r="H79" s="270"/>
      <c r="I79" s="271"/>
      <c r="J79" s="266" t="s">
        <v>342</v>
      </c>
      <c r="K79" s="266"/>
      <c r="L79" s="272">
        <v>302222.08000000002</v>
      </c>
      <c r="M79" s="273"/>
      <c r="N79" s="774" t="s">
        <v>354</v>
      </c>
      <c r="O79" s="774"/>
      <c r="P79" s="774"/>
      <c r="Q79" s="775"/>
    </row>
    <row r="80" spans="1:17" s="223" customFormat="1" ht="15" customHeight="1" x14ac:dyDescent="0.25">
      <c r="A80" s="198">
        <v>40</v>
      </c>
      <c r="B80" s="269" t="s">
        <v>193</v>
      </c>
      <c r="C80" s="270"/>
      <c r="D80" s="270"/>
      <c r="E80" s="270"/>
      <c r="F80" s="270"/>
      <c r="G80" s="270"/>
      <c r="H80" s="270"/>
      <c r="I80" s="271"/>
      <c r="J80" s="266" t="s">
        <v>343</v>
      </c>
      <c r="K80" s="266"/>
      <c r="L80" s="272">
        <v>4858981.71</v>
      </c>
      <c r="M80" s="273"/>
      <c r="N80" s="774" t="s">
        <v>354</v>
      </c>
      <c r="O80" s="774"/>
      <c r="P80" s="774"/>
      <c r="Q80" s="775"/>
    </row>
    <row r="81" spans="1:17" s="223" customFormat="1" ht="15" customHeight="1" x14ac:dyDescent="0.25">
      <c r="A81" s="201">
        <v>41</v>
      </c>
      <c r="B81" s="269" t="s">
        <v>194</v>
      </c>
      <c r="C81" s="270"/>
      <c r="D81" s="270"/>
      <c r="E81" s="270"/>
      <c r="F81" s="270"/>
      <c r="G81" s="270"/>
      <c r="H81" s="270"/>
      <c r="I81" s="271"/>
      <c r="J81" s="266" t="s">
        <v>344</v>
      </c>
      <c r="K81" s="266"/>
      <c r="L81" s="272">
        <v>6494367.6600000001</v>
      </c>
      <c r="M81" s="273"/>
      <c r="N81" s="774" t="s">
        <v>354</v>
      </c>
      <c r="O81" s="774"/>
      <c r="P81" s="774"/>
      <c r="Q81" s="775"/>
    </row>
    <row r="82" spans="1:17" s="223" customFormat="1" ht="15" customHeight="1" x14ac:dyDescent="0.25">
      <c r="A82" s="201">
        <v>42</v>
      </c>
      <c r="B82" s="269" t="s">
        <v>149</v>
      </c>
      <c r="C82" s="270"/>
      <c r="D82" s="270"/>
      <c r="E82" s="270"/>
      <c r="F82" s="270"/>
      <c r="G82" s="270"/>
      <c r="H82" s="270"/>
      <c r="I82" s="271"/>
      <c r="J82" s="266" t="s">
        <v>340</v>
      </c>
      <c r="K82" s="266"/>
      <c r="L82" s="272">
        <v>153547.09</v>
      </c>
      <c r="M82" s="273"/>
      <c r="N82" s="774" t="s">
        <v>354</v>
      </c>
      <c r="O82" s="774"/>
      <c r="P82" s="774"/>
      <c r="Q82" s="775"/>
    </row>
    <row r="83" spans="1:17" s="223" customFormat="1" ht="15" customHeight="1" x14ac:dyDescent="0.25">
      <c r="A83" s="201">
        <v>43</v>
      </c>
      <c r="B83" s="269" t="s">
        <v>195</v>
      </c>
      <c r="C83" s="270"/>
      <c r="D83" s="270"/>
      <c r="E83" s="270"/>
      <c r="F83" s="270"/>
      <c r="G83" s="270"/>
      <c r="H83" s="270"/>
      <c r="I83" s="271"/>
      <c r="J83" s="266" t="s">
        <v>342</v>
      </c>
      <c r="K83" s="266"/>
      <c r="L83" s="272">
        <v>1363892.65</v>
      </c>
      <c r="M83" s="273"/>
      <c r="N83" s="774" t="s">
        <v>354</v>
      </c>
      <c r="O83" s="774"/>
      <c r="P83" s="774"/>
      <c r="Q83" s="775"/>
    </row>
    <row r="84" spans="1:17" s="223" customFormat="1" ht="15" customHeight="1" x14ac:dyDescent="0.25">
      <c r="A84" s="201">
        <v>44</v>
      </c>
      <c r="B84" s="269" t="s">
        <v>206</v>
      </c>
      <c r="C84" s="270"/>
      <c r="D84" s="270"/>
      <c r="E84" s="270"/>
      <c r="F84" s="270"/>
      <c r="G84" s="270"/>
      <c r="H84" s="270"/>
      <c r="I84" s="271"/>
      <c r="J84" s="266" t="s">
        <v>340</v>
      </c>
      <c r="K84" s="266"/>
      <c r="L84" s="272">
        <v>41320375.68</v>
      </c>
      <c r="M84" s="273"/>
      <c r="N84" s="774" t="s">
        <v>354</v>
      </c>
      <c r="O84" s="774"/>
      <c r="P84" s="774"/>
      <c r="Q84" s="775"/>
    </row>
    <row r="85" spans="1:17" s="223" customFormat="1" ht="14.25" customHeight="1" x14ac:dyDescent="0.25">
      <c r="A85" s="201">
        <v>45</v>
      </c>
      <c r="B85" s="269" t="s">
        <v>270</v>
      </c>
      <c r="C85" s="270"/>
      <c r="D85" s="270"/>
      <c r="E85" s="270"/>
      <c r="F85" s="270"/>
      <c r="G85" s="270"/>
      <c r="H85" s="270"/>
      <c r="I85" s="271"/>
      <c r="J85" s="266" t="s">
        <v>345</v>
      </c>
      <c r="K85" s="266"/>
      <c r="L85" s="272">
        <v>33682228.490000002</v>
      </c>
      <c r="M85" s="273"/>
      <c r="N85" s="774" t="s">
        <v>354</v>
      </c>
      <c r="O85" s="774"/>
      <c r="P85" s="774"/>
      <c r="Q85" s="775"/>
    </row>
    <row r="86" spans="1:17" s="223" customFormat="1" ht="15" customHeight="1" x14ac:dyDescent="0.25">
      <c r="A86" s="201">
        <v>46</v>
      </c>
      <c r="B86" s="269" t="s">
        <v>271</v>
      </c>
      <c r="C86" s="270"/>
      <c r="D86" s="270"/>
      <c r="E86" s="270"/>
      <c r="F86" s="270"/>
      <c r="G86" s="270"/>
      <c r="H86" s="270"/>
      <c r="I86" s="271"/>
      <c r="J86" s="266" t="s">
        <v>346</v>
      </c>
      <c r="K86" s="266"/>
      <c r="L86" s="272">
        <v>7028021.8399999999</v>
      </c>
      <c r="M86" s="273"/>
      <c r="N86" s="774" t="s">
        <v>354</v>
      </c>
      <c r="O86" s="774"/>
      <c r="P86" s="774"/>
      <c r="Q86" s="775"/>
    </row>
    <row r="87" spans="1:17" s="223" customFormat="1" ht="15" customHeight="1" x14ac:dyDescent="0.25">
      <c r="A87" s="201">
        <v>47</v>
      </c>
      <c r="B87" s="269" t="s">
        <v>272</v>
      </c>
      <c r="C87" s="270"/>
      <c r="D87" s="270"/>
      <c r="E87" s="270"/>
      <c r="F87" s="270"/>
      <c r="G87" s="270"/>
      <c r="H87" s="270"/>
      <c r="I87" s="271"/>
      <c r="J87" s="266" t="s">
        <v>346</v>
      </c>
      <c r="K87" s="266"/>
      <c r="L87" s="286">
        <v>122338.25</v>
      </c>
      <c r="M87" s="287"/>
      <c r="N87" s="774" t="s">
        <v>354</v>
      </c>
      <c r="O87" s="774"/>
      <c r="P87" s="774"/>
      <c r="Q87" s="775"/>
    </row>
    <row r="88" spans="1:17" s="223" customFormat="1" ht="15" customHeight="1" x14ac:dyDescent="0.25">
      <c r="A88" s="201">
        <v>48</v>
      </c>
      <c r="B88" s="269" t="s">
        <v>199</v>
      </c>
      <c r="C88" s="270"/>
      <c r="D88" s="270"/>
      <c r="E88" s="270"/>
      <c r="F88" s="270"/>
      <c r="G88" s="270"/>
      <c r="H88" s="270"/>
      <c r="I88" s="271"/>
      <c r="J88" s="266" t="s">
        <v>346</v>
      </c>
      <c r="K88" s="266"/>
      <c r="L88" s="272">
        <v>58278.1</v>
      </c>
      <c r="M88" s="273"/>
      <c r="N88" s="774" t="s">
        <v>354</v>
      </c>
      <c r="O88" s="774"/>
      <c r="P88" s="774"/>
      <c r="Q88" s="775"/>
    </row>
    <row r="89" spans="1:17" s="223" customFormat="1" ht="15" customHeight="1" x14ac:dyDescent="0.25">
      <c r="A89" s="201">
        <v>49</v>
      </c>
      <c r="B89" s="269" t="s">
        <v>273</v>
      </c>
      <c r="C89" s="270"/>
      <c r="D89" s="270"/>
      <c r="E89" s="270"/>
      <c r="F89" s="270"/>
      <c r="G89" s="270"/>
      <c r="H89" s="270"/>
      <c r="I89" s="271"/>
      <c r="J89" s="266" t="s">
        <v>347</v>
      </c>
      <c r="K89" s="266"/>
      <c r="L89" s="272">
        <v>35718.839999999997</v>
      </c>
      <c r="M89" s="273"/>
      <c r="N89" s="774" t="s">
        <v>354</v>
      </c>
      <c r="O89" s="774"/>
      <c r="P89" s="774"/>
      <c r="Q89" s="775"/>
    </row>
    <row r="90" spans="1:17" s="223" customFormat="1" ht="15" customHeight="1" x14ac:dyDescent="0.25">
      <c r="A90" s="201">
        <v>50</v>
      </c>
      <c r="B90" s="269" t="s">
        <v>198</v>
      </c>
      <c r="C90" s="270"/>
      <c r="D90" s="270"/>
      <c r="E90" s="270"/>
      <c r="F90" s="270"/>
      <c r="G90" s="270"/>
      <c r="H90" s="270"/>
      <c r="I90" s="271"/>
      <c r="J90" s="266" t="s">
        <v>348</v>
      </c>
      <c r="K90" s="266"/>
      <c r="L90" s="272">
        <v>78085.320000000007</v>
      </c>
      <c r="M90" s="273"/>
      <c r="N90" s="774" t="s">
        <v>354</v>
      </c>
      <c r="O90" s="774"/>
      <c r="P90" s="774"/>
      <c r="Q90" s="775"/>
    </row>
    <row r="91" spans="1:17" s="223" customFormat="1" ht="15" customHeight="1" x14ac:dyDescent="0.25">
      <c r="A91" s="201">
        <v>51</v>
      </c>
      <c r="B91" s="269" t="s">
        <v>156</v>
      </c>
      <c r="C91" s="270"/>
      <c r="D91" s="270"/>
      <c r="E91" s="270"/>
      <c r="F91" s="270"/>
      <c r="G91" s="270"/>
      <c r="H91" s="270"/>
      <c r="I91" s="271"/>
      <c r="J91" s="266" t="s">
        <v>349</v>
      </c>
      <c r="K91" s="266"/>
      <c r="L91" s="272">
        <v>0</v>
      </c>
      <c r="M91" s="273"/>
      <c r="N91" s="774" t="s">
        <v>354</v>
      </c>
      <c r="O91" s="774"/>
      <c r="P91" s="774"/>
      <c r="Q91" s="775"/>
    </row>
    <row r="92" spans="1:17" s="223" customFormat="1" ht="15" customHeight="1" x14ac:dyDescent="0.25">
      <c r="A92" s="201">
        <v>52</v>
      </c>
      <c r="B92" s="269" t="s">
        <v>274</v>
      </c>
      <c r="C92" s="270"/>
      <c r="D92" s="270"/>
      <c r="E92" s="270"/>
      <c r="F92" s="270"/>
      <c r="G92" s="270"/>
      <c r="H92" s="270"/>
      <c r="I92" s="271"/>
      <c r="J92" s="266" t="s">
        <v>350</v>
      </c>
      <c r="K92" s="266"/>
      <c r="L92" s="272">
        <v>59385</v>
      </c>
      <c r="M92" s="273"/>
      <c r="N92" s="774" t="s">
        <v>354</v>
      </c>
      <c r="O92" s="774"/>
      <c r="P92" s="774"/>
      <c r="Q92" s="775"/>
    </row>
    <row r="93" spans="1:17" s="223" customFormat="1" ht="15" customHeight="1" x14ac:dyDescent="0.25">
      <c r="A93" s="201">
        <v>53</v>
      </c>
      <c r="B93" s="269" t="s">
        <v>275</v>
      </c>
      <c r="C93" s="270"/>
      <c r="D93" s="270"/>
      <c r="E93" s="270"/>
      <c r="F93" s="270"/>
      <c r="G93" s="270"/>
      <c r="H93" s="270"/>
      <c r="I93" s="271"/>
      <c r="J93" s="266" t="s">
        <v>351</v>
      </c>
      <c r="K93" s="266"/>
      <c r="L93" s="272">
        <v>3915216.67</v>
      </c>
      <c r="M93" s="273"/>
      <c r="N93" s="774" t="s">
        <v>354</v>
      </c>
      <c r="O93" s="774"/>
      <c r="P93" s="774"/>
      <c r="Q93" s="775"/>
    </row>
    <row r="94" spans="1:17" s="223" customFormat="1" ht="15" customHeight="1" x14ac:dyDescent="0.25">
      <c r="A94" s="201">
        <v>54</v>
      </c>
      <c r="B94" s="269" t="s">
        <v>276</v>
      </c>
      <c r="C94" s="270"/>
      <c r="D94" s="270"/>
      <c r="E94" s="270"/>
      <c r="F94" s="270"/>
      <c r="G94" s="270"/>
      <c r="H94" s="270"/>
      <c r="I94" s="271"/>
      <c r="J94" s="266" t="s">
        <v>333</v>
      </c>
      <c r="K94" s="266"/>
      <c r="L94" s="272">
        <v>280000000</v>
      </c>
      <c r="M94" s="273"/>
      <c r="N94" s="774" t="s">
        <v>354</v>
      </c>
      <c r="O94" s="774"/>
      <c r="P94" s="774"/>
      <c r="Q94" s="775"/>
    </row>
    <row r="95" spans="1:17" s="223" customFormat="1" ht="15" customHeight="1" x14ac:dyDescent="0.25">
      <c r="A95" s="201">
        <v>55</v>
      </c>
      <c r="B95" s="269" t="s">
        <v>174</v>
      </c>
      <c r="C95" s="270"/>
      <c r="D95" s="270"/>
      <c r="E95" s="270"/>
      <c r="F95" s="270"/>
      <c r="G95" s="270"/>
      <c r="H95" s="270"/>
      <c r="I95" s="271"/>
      <c r="J95" s="266" t="s">
        <v>348</v>
      </c>
      <c r="K95" s="266"/>
      <c r="L95" s="272">
        <v>0</v>
      </c>
      <c r="M95" s="273"/>
      <c r="N95" s="774" t="s">
        <v>354</v>
      </c>
      <c r="O95" s="774"/>
      <c r="P95" s="774"/>
      <c r="Q95" s="775"/>
    </row>
    <row r="96" spans="1:17" s="223" customFormat="1" ht="15" customHeight="1" x14ac:dyDescent="0.25">
      <c r="A96" s="201">
        <v>56</v>
      </c>
      <c r="B96" s="269" t="s">
        <v>264</v>
      </c>
      <c r="C96" s="270"/>
      <c r="D96" s="270"/>
      <c r="E96" s="270"/>
      <c r="F96" s="270"/>
      <c r="G96" s="270"/>
      <c r="H96" s="270"/>
      <c r="I96" s="271"/>
      <c r="J96" s="266" t="s">
        <v>340</v>
      </c>
      <c r="K96" s="266"/>
      <c r="L96" s="272">
        <v>0</v>
      </c>
      <c r="M96" s="273"/>
      <c r="N96" s="774" t="s">
        <v>354</v>
      </c>
      <c r="O96" s="774"/>
      <c r="P96" s="774"/>
      <c r="Q96" s="775"/>
    </row>
    <row r="97" spans="1:17" s="223" customFormat="1" ht="15" customHeight="1" x14ac:dyDescent="0.25">
      <c r="A97" s="201">
        <v>57</v>
      </c>
      <c r="B97" s="269" t="s">
        <v>266</v>
      </c>
      <c r="C97" s="270"/>
      <c r="D97" s="270"/>
      <c r="E97" s="270"/>
      <c r="F97" s="270"/>
      <c r="G97" s="270"/>
      <c r="H97" s="270"/>
      <c r="I97" s="271"/>
      <c r="J97" s="266" t="s">
        <v>352</v>
      </c>
      <c r="K97" s="266"/>
      <c r="L97" s="216"/>
      <c r="M97" s="217">
        <v>0</v>
      </c>
      <c r="N97" s="774" t="s">
        <v>354</v>
      </c>
      <c r="O97" s="774"/>
      <c r="P97" s="774"/>
      <c r="Q97" s="775"/>
    </row>
    <row r="98" spans="1:17" s="223" customFormat="1" ht="15" customHeight="1" x14ac:dyDescent="0.25">
      <c r="A98" s="201">
        <v>58</v>
      </c>
      <c r="B98" s="269" t="s">
        <v>205</v>
      </c>
      <c r="C98" s="270"/>
      <c r="D98" s="270"/>
      <c r="E98" s="270"/>
      <c r="F98" s="270"/>
      <c r="G98" s="270"/>
      <c r="H98" s="270"/>
      <c r="I98" s="271"/>
      <c r="J98" s="266" t="s">
        <v>342</v>
      </c>
      <c r="K98" s="266"/>
      <c r="L98" s="216"/>
      <c r="M98" s="217">
        <v>0</v>
      </c>
      <c r="N98" s="774" t="s">
        <v>354</v>
      </c>
      <c r="O98" s="774"/>
      <c r="P98" s="774"/>
      <c r="Q98" s="775"/>
    </row>
    <row r="99" spans="1:17" s="223" customFormat="1" ht="15" customHeight="1" x14ac:dyDescent="0.25">
      <c r="A99" s="201">
        <v>59</v>
      </c>
      <c r="B99" s="269" t="s">
        <v>148</v>
      </c>
      <c r="C99" s="270"/>
      <c r="D99" s="270"/>
      <c r="E99" s="270"/>
      <c r="F99" s="270"/>
      <c r="G99" s="270"/>
      <c r="H99" s="270"/>
      <c r="I99" s="271"/>
      <c r="J99" s="266" t="s">
        <v>343</v>
      </c>
      <c r="K99" s="266"/>
      <c r="L99" s="272">
        <v>0</v>
      </c>
      <c r="M99" s="273"/>
      <c r="N99" s="774" t="s">
        <v>354</v>
      </c>
      <c r="O99" s="774"/>
      <c r="P99" s="774"/>
      <c r="Q99" s="775"/>
    </row>
    <row r="100" spans="1:17" s="223" customFormat="1" ht="15" customHeight="1" x14ac:dyDescent="0.25">
      <c r="A100" s="201">
        <v>60</v>
      </c>
      <c r="B100" s="269" t="s">
        <v>195</v>
      </c>
      <c r="C100" s="270"/>
      <c r="D100" s="270"/>
      <c r="E100" s="270"/>
      <c r="F100" s="270"/>
      <c r="G100" s="270"/>
      <c r="H100" s="270"/>
      <c r="I100" s="271"/>
      <c r="J100" s="274" t="s">
        <v>342</v>
      </c>
      <c r="K100" s="275"/>
      <c r="L100" s="272">
        <v>7433.76</v>
      </c>
      <c r="M100" s="273"/>
      <c r="N100" s="774" t="s">
        <v>354</v>
      </c>
      <c r="O100" s="774"/>
      <c r="P100" s="774"/>
      <c r="Q100" s="775"/>
    </row>
    <row r="101" spans="1:17" s="223" customFormat="1" ht="15" customHeight="1" x14ac:dyDescent="0.25">
      <c r="A101" s="201">
        <v>61</v>
      </c>
      <c r="B101" s="213" t="s">
        <v>150</v>
      </c>
      <c r="C101" s="214"/>
      <c r="D101" s="214"/>
      <c r="E101" s="214"/>
      <c r="F101" s="214"/>
      <c r="G101" s="214"/>
      <c r="H101" s="214"/>
      <c r="I101" s="215"/>
      <c r="J101" s="274" t="s">
        <v>333</v>
      </c>
      <c r="K101" s="275"/>
      <c r="L101" s="272">
        <v>0</v>
      </c>
      <c r="M101" s="273"/>
      <c r="N101" s="774" t="s">
        <v>354</v>
      </c>
      <c r="O101" s="774"/>
      <c r="P101" s="774"/>
      <c r="Q101" s="775"/>
    </row>
    <row r="102" spans="1:17" s="26" customFormat="1" ht="15" customHeight="1" x14ac:dyDescent="0.25">
      <c r="A102" s="199"/>
      <c r="B102" s="372" t="s">
        <v>157</v>
      </c>
      <c r="C102" s="373"/>
      <c r="D102" s="373"/>
      <c r="E102" s="373"/>
      <c r="F102" s="373"/>
      <c r="G102" s="373"/>
      <c r="H102" s="373"/>
      <c r="I102" s="374"/>
      <c r="J102" s="369"/>
      <c r="K102" s="369"/>
      <c r="L102" s="384">
        <f>+L41+L42+L43+L44+L45+L46+L47+L48+L49+L50+L51+L52+L53+L54+L55+L56+L57+M59+M60+L61+L62+L63+L64+M65+L66+L67+L68+L69+L71+L72+L73+L74+L75+L76+L77+L78+L79+L80+L81+L82+L83+L84+L85+L86+L87+L88+L89+L90+L92+L93+L94+L100</f>
        <v>544512658.78999996</v>
      </c>
      <c r="M102" s="385"/>
      <c r="N102" s="375"/>
      <c r="O102" s="375"/>
      <c r="P102" s="375"/>
      <c r="Q102" s="376"/>
    </row>
    <row r="103" spans="1:17" ht="6.75" customHeight="1" x14ac:dyDescent="0.3">
      <c r="A103" s="16"/>
      <c r="Q103" s="20"/>
    </row>
    <row r="104" spans="1:17" x14ac:dyDescent="0.3">
      <c r="A104" s="277" t="s">
        <v>62</v>
      </c>
      <c r="B104" s="278"/>
      <c r="C104" s="278"/>
      <c r="D104" s="278"/>
      <c r="E104" s="278"/>
      <c r="F104" s="278"/>
      <c r="G104" s="278"/>
      <c r="H104" s="278"/>
      <c r="I104" s="278"/>
      <c r="J104" s="278"/>
      <c r="K104" s="278"/>
      <c r="L104" s="278"/>
      <c r="M104" s="278"/>
      <c r="N104" s="278"/>
      <c r="O104" s="278"/>
      <c r="P104" s="278"/>
      <c r="Q104" s="279"/>
    </row>
    <row r="105" spans="1:17" x14ac:dyDescent="0.3">
      <c r="A105" s="280" t="s">
        <v>109</v>
      </c>
      <c r="B105" s="281"/>
      <c r="C105" s="281"/>
      <c r="D105" s="281"/>
      <c r="E105" s="281"/>
      <c r="F105" s="281" t="s">
        <v>110</v>
      </c>
      <c r="G105" s="281"/>
      <c r="H105" s="281"/>
      <c r="I105" s="281"/>
      <c r="J105" s="281" t="s">
        <v>111</v>
      </c>
      <c r="K105" s="281"/>
      <c r="L105" s="281"/>
      <c r="M105" s="281"/>
      <c r="N105" s="281" t="s">
        <v>104</v>
      </c>
      <c r="O105" s="281"/>
      <c r="P105" s="281"/>
      <c r="Q105" s="282"/>
    </row>
    <row r="106" spans="1:17" s="35" customFormat="1" ht="50.1" customHeight="1" x14ac:dyDescent="0.25">
      <c r="A106" s="276" t="s">
        <v>221</v>
      </c>
      <c r="B106" s="283"/>
      <c r="C106" s="283"/>
      <c r="D106" s="283"/>
      <c r="E106" s="283"/>
      <c r="F106" s="266" t="s">
        <v>220</v>
      </c>
      <c r="G106" s="283"/>
      <c r="H106" s="283"/>
      <c r="I106" s="283"/>
      <c r="J106" s="266" t="s">
        <v>222</v>
      </c>
      <c r="K106" s="266"/>
      <c r="L106" s="266"/>
      <c r="M106" s="266"/>
      <c r="N106" s="266" t="s">
        <v>223</v>
      </c>
      <c r="O106" s="283"/>
      <c r="P106" s="283"/>
      <c r="Q106" s="285"/>
    </row>
    <row r="107" spans="1:17" s="35" customFormat="1" ht="36.75" customHeight="1" x14ac:dyDescent="0.25">
      <c r="A107" s="284"/>
      <c r="B107" s="283"/>
      <c r="C107" s="283"/>
      <c r="D107" s="283"/>
      <c r="E107" s="283"/>
      <c r="F107" s="283"/>
      <c r="G107" s="283"/>
      <c r="H107" s="283"/>
      <c r="I107" s="283"/>
      <c r="J107" s="266"/>
      <c r="K107" s="266"/>
      <c r="L107" s="266"/>
      <c r="M107" s="266"/>
      <c r="N107" s="283"/>
      <c r="O107" s="283"/>
      <c r="P107" s="283"/>
      <c r="Q107" s="285"/>
    </row>
    <row r="108" spans="1:17" s="29" customFormat="1" ht="20.25" customHeight="1" x14ac:dyDescent="0.25">
      <c r="A108" s="288" t="s">
        <v>8</v>
      </c>
      <c r="B108" s="289"/>
      <c r="C108" s="289"/>
      <c r="D108" s="382" t="s">
        <v>134</v>
      </c>
      <c r="E108" s="382"/>
      <c r="F108" s="382"/>
      <c r="G108" s="382"/>
      <c r="H108" s="382"/>
      <c r="I108" s="382"/>
      <c r="J108" s="382"/>
      <c r="K108" s="382"/>
      <c r="L108" s="382"/>
      <c r="M108" s="382"/>
      <c r="N108" s="382"/>
      <c r="O108" s="382"/>
      <c r="P108" s="382"/>
      <c r="Q108" s="383"/>
    </row>
    <row r="109" spans="1:17" x14ac:dyDescent="0.3">
      <c r="A109" s="30"/>
      <c r="B109" s="191"/>
      <c r="C109" s="191"/>
      <c r="D109" s="188"/>
      <c r="E109" s="188"/>
      <c r="F109" s="188"/>
      <c r="G109" s="188"/>
      <c r="H109" s="188"/>
      <c r="I109" s="188"/>
      <c r="J109" s="188"/>
      <c r="K109" s="188"/>
      <c r="L109" s="188"/>
      <c r="M109" s="188"/>
      <c r="N109" s="188"/>
      <c r="O109" s="188"/>
      <c r="P109" s="188"/>
      <c r="Q109" s="31"/>
    </row>
    <row r="110" spans="1:17" ht="15.75" customHeight="1" x14ac:dyDescent="0.3">
      <c r="A110" s="364" t="s">
        <v>81</v>
      </c>
      <c r="B110" s="315"/>
      <c r="C110" s="315"/>
      <c r="D110" s="315" t="s">
        <v>7</v>
      </c>
      <c r="E110" s="315"/>
      <c r="F110" s="315"/>
      <c r="G110" s="315" t="s">
        <v>114</v>
      </c>
      <c r="H110" s="315"/>
      <c r="I110" s="315"/>
      <c r="J110" s="315" t="s">
        <v>113</v>
      </c>
      <c r="K110" s="315"/>
      <c r="L110" s="315"/>
      <c r="M110" s="315"/>
      <c r="N110" s="315" t="s">
        <v>115</v>
      </c>
      <c r="O110" s="315"/>
      <c r="P110" s="315"/>
      <c r="Q110" s="316"/>
    </row>
    <row r="111" spans="1:17" s="23" customFormat="1" ht="117.75" customHeight="1" x14ac:dyDescent="0.25">
      <c r="A111" s="276" t="s">
        <v>45</v>
      </c>
      <c r="B111" s="266"/>
      <c r="C111" s="266"/>
      <c r="D111" s="266" t="s">
        <v>48</v>
      </c>
      <c r="E111" s="266"/>
      <c r="F111" s="266"/>
      <c r="G111" s="266"/>
      <c r="H111" s="266"/>
      <c r="I111" s="266"/>
      <c r="J111" s="266" t="s">
        <v>224</v>
      </c>
      <c r="K111" s="266"/>
      <c r="L111" s="266"/>
      <c r="M111" s="266"/>
      <c r="N111" s="266" t="s">
        <v>225</v>
      </c>
      <c r="O111" s="266"/>
      <c r="P111" s="266"/>
      <c r="Q111" s="365"/>
    </row>
    <row r="112" spans="1:17" x14ac:dyDescent="0.3">
      <c r="A112" s="277" t="s">
        <v>239</v>
      </c>
      <c r="B112" s="278"/>
      <c r="C112" s="278"/>
      <c r="D112" s="278"/>
      <c r="E112" s="278"/>
      <c r="F112" s="278"/>
      <c r="G112" s="278"/>
      <c r="H112" s="278"/>
      <c r="I112" s="278"/>
      <c r="J112" s="278"/>
      <c r="K112" s="278"/>
      <c r="L112" s="278"/>
      <c r="M112" s="278"/>
      <c r="N112" s="278"/>
      <c r="O112" s="278"/>
      <c r="P112" s="278"/>
      <c r="Q112" s="279"/>
    </row>
    <row r="113" spans="1:17" x14ac:dyDescent="0.3">
      <c r="A113" s="280" t="s">
        <v>109</v>
      </c>
      <c r="B113" s="281"/>
      <c r="C113" s="281"/>
      <c r="D113" s="281"/>
      <c r="E113" s="281"/>
      <c r="F113" s="281"/>
      <c r="G113" s="281"/>
      <c r="H113" s="281"/>
      <c r="I113" s="281"/>
      <c r="J113" s="281" t="s">
        <v>59</v>
      </c>
      <c r="K113" s="281"/>
      <c r="L113" s="281" t="s">
        <v>115</v>
      </c>
      <c r="M113" s="281"/>
      <c r="N113" s="281" t="s">
        <v>116</v>
      </c>
      <c r="O113" s="281"/>
      <c r="P113" s="281"/>
      <c r="Q113" s="282"/>
    </row>
    <row r="114" spans="1:17" s="23" customFormat="1" ht="19.5" customHeight="1" x14ac:dyDescent="0.25">
      <c r="A114" s="198">
        <v>1</v>
      </c>
      <c r="B114" s="267" t="s">
        <v>200</v>
      </c>
      <c r="C114" s="267"/>
      <c r="D114" s="267"/>
      <c r="E114" s="267"/>
      <c r="F114" s="267"/>
      <c r="G114" s="267"/>
      <c r="H114" s="267"/>
      <c r="I114" s="267"/>
      <c r="J114" s="266" t="s">
        <v>335</v>
      </c>
      <c r="K114" s="266"/>
      <c r="L114" s="263">
        <v>605860.07999999996</v>
      </c>
      <c r="M114" s="263"/>
      <c r="N114" s="774" t="s">
        <v>354</v>
      </c>
      <c r="O114" s="774"/>
      <c r="P114" s="774"/>
      <c r="Q114" s="775"/>
    </row>
    <row r="115" spans="1:17" s="23" customFormat="1" ht="19.5" customHeight="1" x14ac:dyDescent="0.25">
      <c r="A115" s="198">
        <v>2</v>
      </c>
      <c r="B115" s="267" t="s">
        <v>159</v>
      </c>
      <c r="C115" s="267"/>
      <c r="D115" s="267"/>
      <c r="E115" s="267"/>
      <c r="F115" s="267"/>
      <c r="G115" s="267"/>
      <c r="H115" s="267"/>
      <c r="I115" s="267"/>
      <c r="J115" s="266" t="s">
        <v>355</v>
      </c>
      <c r="K115" s="266"/>
      <c r="L115" s="263">
        <v>96311.12</v>
      </c>
      <c r="M115" s="263"/>
      <c r="N115" s="774" t="s">
        <v>354</v>
      </c>
      <c r="O115" s="774"/>
      <c r="P115" s="774"/>
      <c r="Q115" s="775"/>
    </row>
    <row r="116" spans="1:17" s="23" customFormat="1" ht="19.5" customHeight="1" x14ac:dyDescent="0.25">
      <c r="A116" s="198">
        <v>3</v>
      </c>
      <c r="B116" s="267" t="s">
        <v>165</v>
      </c>
      <c r="C116" s="267"/>
      <c r="D116" s="267"/>
      <c r="E116" s="267"/>
      <c r="F116" s="267"/>
      <c r="G116" s="267"/>
      <c r="H116" s="267"/>
      <c r="I116" s="267"/>
      <c r="J116" s="266" t="s">
        <v>335</v>
      </c>
      <c r="K116" s="266"/>
      <c r="L116" s="263">
        <v>33507.160000000003</v>
      </c>
      <c r="M116" s="263"/>
      <c r="N116" s="774" t="s">
        <v>354</v>
      </c>
      <c r="O116" s="774"/>
      <c r="P116" s="774"/>
      <c r="Q116" s="775"/>
    </row>
    <row r="117" spans="1:17" s="23" customFormat="1" ht="19.5" customHeight="1" x14ac:dyDescent="0.25">
      <c r="A117" s="198">
        <v>4</v>
      </c>
      <c r="B117" s="267" t="s">
        <v>154</v>
      </c>
      <c r="C117" s="267"/>
      <c r="D117" s="267"/>
      <c r="E117" s="267"/>
      <c r="F117" s="267"/>
      <c r="G117" s="267"/>
      <c r="H117" s="267"/>
      <c r="I117" s="267"/>
      <c r="J117" s="266" t="s">
        <v>335</v>
      </c>
      <c r="K117" s="266"/>
      <c r="L117" s="263">
        <v>21521.279999999999</v>
      </c>
      <c r="M117" s="263"/>
      <c r="N117" s="774" t="s">
        <v>354</v>
      </c>
      <c r="O117" s="774"/>
      <c r="P117" s="774"/>
      <c r="Q117" s="775"/>
    </row>
    <row r="118" spans="1:17" s="23" customFormat="1" ht="19.5" customHeight="1" x14ac:dyDescent="0.25">
      <c r="A118" s="198">
        <v>5</v>
      </c>
      <c r="B118" s="267" t="s">
        <v>174</v>
      </c>
      <c r="C118" s="267"/>
      <c r="D118" s="267"/>
      <c r="E118" s="267"/>
      <c r="F118" s="267"/>
      <c r="G118" s="267"/>
      <c r="H118" s="267"/>
      <c r="I118" s="267"/>
      <c r="J118" s="266" t="s">
        <v>335</v>
      </c>
      <c r="K118" s="266"/>
      <c r="L118" s="263">
        <v>285742.28000000003</v>
      </c>
      <c r="M118" s="263"/>
      <c r="N118" s="774" t="s">
        <v>354</v>
      </c>
      <c r="O118" s="774"/>
      <c r="P118" s="774"/>
      <c r="Q118" s="775"/>
    </row>
    <row r="119" spans="1:17" s="23" customFormat="1" ht="19.5" customHeight="1" x14ac:dyDescent="0.25">
      <c r="A119" s="198">
        <v>6</v>
      </c>
      <c r="B119" s="267" t="s">
        <v>179</v>
      </c>
      <c r="C119" s="267"/>
      <c r="D119" s="267"/>
      <c r="E119" s="267"/>
      <c r="F119" s="267"/>
      <c r="G119" s="267"/>
      <c r="H119" s="267"/>
      <c r="I119" s="267"/>
      <c r="J119" s="266" t="s">
        <v>340</v>
      </c>
      <c r="K119" s="266"/>
      <c r="L119" s="263">
        <v>87894.36</v>
      </c>
      <c r="M119" s="263"/>
      <c r="N119" s="774" t="s">
        <v>354</v>
      </c>
      <c r="O119" s="774"/>
      <c r="P119" s="774"/>
      <c r="Q119" s="775"/>
    </row>
    <row r="120" spans="1:17" s="23" customFormat="1" ht="19.5" customHeight="1" x14ac:dyDescent="0.25">
      <c r="A120" s="198">
        <v>7</v>
      </c>
      <c r="B120" s="267" t="s">
        <v>185</v>
      </c>
      <c r="C120" s="267"/>
      <c r="D120" s="267"/>
      <c r="E120" s="267"/>
      <c r="F120" s="267"/>
      <c r="G120" s="267"/>
      <c r="H120" s="267"/>
      <c r="I120" s="267"/>
      <c r="J120" s="266" t="s">
        <v>340</v>
      </c>
      <c r="K120" s="266"/>
      <c r="L120" s="263">
        <v>4480.5600000000004</v>
      </c>
      <c r="M120" s="263"/>
      <c r="N120" s="774" t="s">
        <v>354</v>
      </c>
      <c r="O120" s="774"/>
      <c r="P120" s="774"/>
      <c r="Q120" s="775"/>
    </row>
    <row r="121" spans="1:17" s="23" customFormat="1" ht="19.5" customHeight="1" x14ac:dyDescent="0.25">
      <c r="A121" s="198">
        <v>8</v>
      </c>
      <c r="B121" s="267" t="s">
        <v>187</v>
      </c>
      <c r="C121" s="267"/>
      <c r="D121" s="267"/>
      <c r="E121" s="267"/>
      <c r="F121" s="267"/>
      <c r="G121" s="267"/>
      <c r="H121" s="267"/>
      <c r="I121" s="267"/>
      <c r="J121" s="266" t="s">
        <v>340</v>
      </c>
      <c r="K121" s="266"/>
      <c r="L121" s="263">
        <v>1093006.6299999999</v>
      </c>
      <c r="M121" s="263"/>
      <c r="N121" s="774" t="s">
        <v>354</v>
      </c>
      <c r="O121" s="774"/>
      <c r="P121" s="774"/>
      <c r="Q121" s="775"/>
    </row>
    <row r="122" spans="1:17" s="23" customFormat="1" ht="24.75" customHeight="1" x14ac:dyDescent="0.25">
      <c r="A122" s="198">
        <v>9</v>
      </c>
      <c r="B122" s="267" t="s">
        <v>188</v>
      </c>
      <c r="C122" s="267"/>
      <c r="D122" s="267"/>
      <c r="E122" s="267"/>
      <c r="F122" s="267"/>
      <c r="G122" s="267"/>
      <c r="H122" s="267"/>
      <c r="I122" s="267"/>
      <c r="J122" s="266" t="s">
        <v>340</v>
      </c>
      <c r="K122" s="266"/>
      <c r="L122" s="263">
        <v>108257.25</v>
      </c>
      <c r="M122" s="263"/>
      <c r="N122" s="774" t="s">
        <v>354</v>
      </c>
      <c r="O122" s="774"/>
      <c r="P122" s="774"/>
      <c r="Q122" s="775"/>
    </row>
    <row r="123" spans="1:17" s="23" customFormat="1" ht="19.5" customHeight="1" x14ac:dyDescent="0.25">
      <c r="A123" s="198">
        <v>10</v>
      </c>
      <c r="B123" s="267" t="s">
        <v>277</v>
      </c>
      <c r="C123" s="267"/>
      <c r="D123" s="267"/>
      <c r="E123" s="267"/>
      <c r="F123" s="267"/>
      <c r="G123" s="267"/>
      <c r="H123" s="267"/>
      <c r="I123" s="267"/>
      <c r="J123" s="266" t="s">
        <v>356</v>
      </c>
      <c r="K123" s="266"/>
      <c r="L123" s="263">
        <v>0</v>
      </c>
      <c r="M123" s="263"/>
      <c r="N123" s="774" t="s">
        <v>354</v>
      </c>
      <c r="O123" s="774"/>
      <c r="P123" s="774"/>
      <c r="Q123" s="775"/>
    </row>
    <row r="124" spans="1:17" s="23" customFormat="1" ht="19.5" customHeight="1" x14ac:dyDescent="0.25">
      <c r="A124" s="198">
        <v>11</v>
      </c>
      <c r="B124" s="267" t="s">
        <v>278</v>
      </c>
      <c r="C124" s="267"/>
      <c r="D124" s="267"/>
      <c r="E124" s="267"/>
      <c r="F124" s="267"/>
      <c r="G124" s="267"/>
      <c r="H124" s="267"/>
      <c r="I124" s="267"/>
      <c r="J124" s="266" t="s">
        <v>353</v>
      </c>
      <c r="K124" s="266"/>
      <c r="L124" s="263">
        <v>200090</v>
      </c>
      <c r="M124" s="263"/>
      <c r="N124" s="774" t="s">
        <v>354</v>
      </c>
      <c r="O124" s="774"/>
      <c r="P124" s="774"/>
      <c r="Q124" s="775"/>
    </row>
    <row r="125" spans="1:17" s="23" customFormat="1" ht="19.5" customHeight="1" x14ac:dyDescent="0.25">
      <c r="A125" s="198">
        <v>12</v>
      </c>
      <c r="B125" s="267" t="s">
        <v>279</v>
      </c>
      <c r="C125" s="267"/>
      <c r="D125" s="267"/>
      <c r="E125" s="267"/>
      <c r="F125" s="267"/>
      <c r="G125" s="267"/>
      <c r="H125" s="267"/>
      <c r="I125" s="267"/>
      <c r="J125" s="266" t="s">
        <v>353</v>
      </c>
      <c r="K125" s="266"/>
      <c r="L125" s="263">
        <v>13283.48</v>
      </c>
      <c r="M125" s="263"/>
      <c r="N125" s="774" t="s">
        <v>354</v>
      </c>
      <c r="O125" s="774"/>
      <c r="P125" s="774"/>
      <c r="Q125" s="775"/>
    </row>
    <row r="126" spans="1:17" s="23" customFormat="1" ht="19.5" customHeight="1" x14ac:dyDescent="0.25">
      <c r="A126" s="198">
        <v>13</v>
      </c>
      <c r="B126" s="267" t="s">
        <v>196</v>
      </c>
      <c r="C126" s="267"/>
      <c r="D126" s="267"/>
      <c r="E126" s="267"/>
      <c r="F126" s="267"/>
      <c r="G126" s="267"/>
      <c r="H126" s="267"/>
      <c r="I126" s="267"/>
      <c r="J126" s="266" t="s">
        <v>335</v>
      </c>
      <c r="K126" s="266"/>
      <c r="L126" s="263">
        <v>10373.969999999999</v>
      </c>
      <c r="M126" s="263"/>
      <c r="N126" s="774" t="s">
        <v>354</v>
      </c>
      <c r="O126" s="774"/>
      <c r="P126" s="774"/>
      <c r="Q126" s="775"/>
    </row>
    <row r="127" spans="1:17" ht="19.5" customHeight="1" x14ac:dyDescent="0.3">
      <c r="A127" s="200">
        <v>14</v>
      </c>
      <c r="B127" s="265" t="s">
        <v>197</v>
      </c>
      <c r="C127" s="265"/>
      <c r="D127" s="265"/>
      <c r="E127" s="265"/>
      <c r="F127" s="265"/>
      <c r="G127" s="265"/>
      <c r="H127" s="265"/>
      <c r="I127" s="265"/>
      <c r="J127" s="264" t="s">
        <v>335</v>
      </c>
      <c r="K127" s="264"/>
      <c r="L127" s="263">
        <v>113408.18</v>
      </c>
      <c r="M127" s="263"/>
      <c r="N127" s="774" t="s">
        <v>354</v>
      </c>
      <c r="O127" s="774"/>
      <c r="P127" s="774"/>
      <c r="Q127" s="775"/>
    </row>
    <row r="128" spans="1:17" ht="19.5" customHeight="1" x14ac:dyDescent="0.3">
      <c r="A128" s="200">
        <v>15</v>
      </c>
      <c r="B128" s="265" t="s">
        <v>280</v>
      </c>
      <c r="C128" s="265"/>
      <c r="D128" s="265"/>
      <c r="E128" s="265"/>
      <c r="F128" s="265"/>
      <c r="G128" s="265"/>
      <c r="H128" s="265"/>
      <c r="I128" s="265"/>
      <c r="J128" s="264" t="s">
        <v>335</v>
      </c>
      <c r="K128" s="264"/>
      <c r="L128" s="263">
        <v>16393.47</v>
      </c>
      <c r="M128" s="263"/>
      <c r="N128" s="774" t="s">
        <v>354</v>
      </c>
      <c r="O128" s="774"/>
      <c r="P128" s="774"/>
      <c r="Q128" s="775"/>
    </row>
    <row r="129" spans="1:17" ht="19.5" customHeight="1" x14ac:dyDescent="0.3">
      <c r="A129" s="200">
        <v>16</v>
      </c>
      <c r="B129" s="265" t="s">
        <v>281</v>
      </c>
      <c r="C129" s="265"/>
      <c r="D129" s="265"/>
      <c r="E129" s="265"/>
      <c r="F129" s="265"/>
      <c r="G129" s="265"/>
      <c r="H129" s="265"/>
      <c r="I129" s="265"/>
      <c r="J129" s="264" t="s">
        <v>340</v>
      </c>
      <c r="K129" s="264"/>
      <c r="L129" s="263">
        <v>21400</v>
      </c>
      <c r="M129" s="263"/>
      <c r="N129" s="774" t="s">
        <v>354</v>
      </c>
      <c r="O129" s="774"/>
      <c r="P129" s="774"/>
      <c r="Q129" s="775"/>
    </row>
    <row r="130" spans="1:17" ht="19.5" customHeight="1" x14ac:dyDescent="0.3">
      <c r="A130" s="200">
        <v>17</v>
      </c>
      <c r="B130" s="265" t="s">
        <v>282</v>
      </c>
      <c r="C130" s="265"/>
      <c r="D130" s="265"/>
      <c r="E130" s="265"/>
      <c r="F130" s="265"/>
      <c r="G130" s="265"/>
      <c r="H130" s="265"/>
      <c r="I130" s="265"/>
      <c r="J130" s="266" t="s">
        <v>357</v>
      </c>
      <c r="K130" s="266"/>
      <c r="L130" s="263">
        <v>6420000</v>
      </c>
      <c r="M130" s="263"/>
      <c r="N130" s="774" t="s">
        <v>354</v>
      </c>
      <c r="O130" s="774"/>
      <c r="P130" s="774"/>
      <c r="Q130" s="775"/>
    </row>
    <row r="131" spans="1:17" ht="19.5" customHeight="1" x14ac:dyDescent="0.3">
      <c r="A131" s="200">
        <v>18</v>
      </c>
      <c r="B131" s="265" t="s">
        <v>283</v>
      </c>
      <c r="C131" s="265"/>
      <c r="D131" s="265"/>
      <c r="E131" s="265"/>
      <c r="F131" s="265"/>
      <c r="G131" s="265"/>
      <c r="H131" s="265"/>
      <c r="I131" s="265"/>
      <c r="J131" s="266" t="s">
        <v>358</v>
      </c>
      <c r="K131" s="266"/>
      <c r="L131" s="263">
        <v>22189.53</v>
      </c>
      <c r="M131" s="263"/>
      <c r="N131" s="774" t="s">
        <v>354</v>
      </c>
      <c r="O131" s="774"/>
      <c r="P131" s="774"/>
      <c r="Q131" s="775"/>
    </row>
    <row r="132" spans="1:17" ht="19.5" customHeight="1" x14ac:dyDescent="0.3">
      <c r="A132" s="219">
        <v>19</v>
      </c>
      <c r="B132" s="265" t="s">
        <v>188</v>
      </c>
      <c r="C132" s="265"/>
      <c r="D132" s="265"/>
      <c r="E132" s="265"/>
      <c r="F132" s="265"/>
      <c r="G132" s="265"/>
      <c r="H132" s="265"/>
      <c r="I132" s="265"/>
      <c r="J132" s="266" t="s">
        <v>340</v>
      </c>
      <c r="K132" s="266"/>
      <c r="L132" s="263">
        <v>4092.72</v>
      </c>
      <c r="M132" s="263"/>
      <c r="N132" s="774" t="s">
        <v>354</v>
      </c>
      <c r="O132" s="774"/>
      <c r="P132" s="774"/>
      <c r="Q132" s="775"/>
    </row>
    <row r="133" spans="1:17" ht="19.5" customHeight="1" x14ac:dyDescent="0.3">
      <c r="A133" s="218"/>
      <c r="B133" s="388" t="s">
        <v>157</v>
      </c>
      <c r="C133" s="388"/>
      <c r="D133" s="388"/>
      <c r="E133" s="388"/>
      <c r="F133" s="388"/>
      <c r="G133" s="388"/>
      <c r="H133" s="388"/>
      <c r="I133" s="388"/>
      <c r="J133" s="328"/>
      <c r="K133" s="328"/>
      <c r="L133" s="389">
        <f>+L114+L115+L116+L117+L118+L119+L120+L121+L122+L124+L125+L126+L127+L128+L129+L130+L131+L132</f>
        <v>9157812.0700000003</v>
      </c>
      <c r="M133" s="389"/>
      <c r="N133" s="386"/>
      <c r="O133" s="386"/>
      <c r="P133" s="386"/>
      <c r="Q133" s="387"/>
    </row>
    <row r="134" spans="1:17" x14ac:dyDescent="0.3">
      <c r="A134" s="30"/>
      <c r="B134" s="191"/>
      <c r="C134" s="191"/>
      <c r="D134" s="188"/>
      <c r="E134" s="188"/>
      <c r="F134" s="188"/>
      <c r="G134" s="188"/>
      <c r="H134" s="188"/>
      <c r="I134" s="188"/>
      <c r="J134" s="188"/>
      <c r="K134" s="188"/>
      <c r="L134" s="188"/>
      <c r="M134" s="188"/>
      <c r="N134" s="188"/>
      <c r="O134" s="188"/>
      <c r="P134" s="188"/>
      <c r="Q134" s="31"/>
    </row>
    <row r="135" spans="1:17" x14ac:dyDescent="0.3">
      <c r="A135" s="277" t="s">
        <v>63</v>
      </c>
      <c r="B135" s="278"/>
      <c r="C135" s="278"/>
      <c r="D135" s="278"/>
      <c r="E135" s="278"/>
      <c r="F135" s="278"/>
      <c r="G135" s="278"/>
      <c r="H135" s="278"/>
      <c r="I135" s="278"/>
      <c r="J135" s="278"/>
      <c r="K135" s="278"/>
      <c r="L135" s="278"/>
      <c r="M135" s="278"/>
      <c r="N135" s="278"/>
      <c r="O135" s="278"/>
      <c r="P135" s="278"/>
      <c r="Q135" s="279"/>
    </row>
    <row r="136" spans="1:17" x14ac:dyDescent="0.3">
      <c r="A136" s="280" t="s">
        <v>109</v>
      </c>
      <c r="B136" s="281"/>
      <c r="C136" s="281"/>
      <c r="D136" s="281"/>
      <c r="E136" s="281"/>
      <c r="F136" s="281" t="s">
        <v>110</v>
      </c>
      <c r="G136" s="281"/>
      <c r="H136" s="281"/>
      <c r="I136" s="281"/>
      <c r="J136" s="281" t="s">
        <v>111</v>
      </c>
      <c r="K136" s="281"/>
      <c r="L136" s="281"/>
      <c r="M136" s="281"/>
      <c r="N136" s="281" t="s">
        <v>104</v>
      </c>
      <c r="O136" s="281"/>
      <c r="P136" s="281"/>
      <c r="Q136" s="282"/>
    </row>
    <row r="137" spans="1:17" ht="42" customHeight="1" x14ac:dyDescent="0.3">
      <c r="A137" s="380" t="s">
        <v>227</v>
      </c>
      <c r="B137" s="377"/>
      <c r="C137" s="377"/>
      <c r="D137" s="377"/>
      <c r="E137" s="377"/>
      <c r="F137" s="381" t="s">
        <v>226</v>
      </c>
      <c r="G137" s="381"/>
      <c r="H137" s="381"/>
      <c r="I137" s="381"/>
      <c r="J137" s="377" t="s">
        <v>228</v>
      </c>
      <c r="K137" s="377"/>
      <c r="L137" s="377"/>
      <c r="M137" s="377"/>
      <c r="N137" s="377" t="s">
        <v>229</v>
      </c>
      <c r="O137" s="377"/>
      <c r="P137" s="377"/>
      <c r="Q137" s="378"/>
    </row>
    <row r="138" spans="1:17" ht="27" customHeight="1" x14ac:dyDescent="0.3">
      <c r="A138" s="380"/>
      <c r="B138" s="377"/>
      <c r="C138" s="377"/>
      <c r="D138" s="377"/>
      <c r="E138" s="377"/>
      <c r="F138" s="381"/>
      <c r="G138" s="381"/>
      <c r="H138" s="381"/>
      <c r="I138" s="381"/>
      <c r="J138" s="377"/>
      <c r="K138" s="377"/>
      <c r="L138" s="377"/>
      <c r="M138" s="377"/>
      <c r="N138" s="377"/>
      <c r="O138" s="377"/>
      <c r="P138" s="377"/>
      <c r="Q138" s="378"/>
    </row>
    <row r="139" spans="1:17" ht="17.25" customHeight="1" x14ac:dyDescent="0.3">
      <c r="A139" s="330" t="s">
        <v>8</v>
      </c>
      <c r="B139" s="331"/>
      <c r="C139" s="331"/>
      <c r="D139" s="338" t="s">
        <v>327</v>
      </c>
      <c r="E139" s="338"/>
      <c r="F139" s="338"/>
      <c r="G139" s="338"/>
      <c r="H139" s="338"/>
      <c r="I139" s="338"/>
      <c r="J139" s="338"/>
      <c r="K139" s="338"/>
      <c r="L139" s="338"/>
      <c r="M139" s="338"/>
      <c r="N139" s="338"/>
      <c r="O139" s="338"/>
      <c r="P139" s="338"/>
      <c r="Q139" s="339"/>
    </row>
    <row r="140" spans="1:17" s="33" customFormat="1" x14ac:dyDescent="0.3">
      <c r="A140" s="36"/>
      <c r="B140" s="37"/>
      <c r="C140" s="37"/>
      <c r="D140" s="38"/>
      <c r="E140" s="38"/>
      <c r="F140" s="38"/>
      <c r="G140" s="38"/>
      <c r="H140" s="38"/>
      <c r="I140" s="38"/>
      <c r="J140" s="38"/>
      <c r="K140" s="38"/>
      <c r="L140" s="38"/>
      <c r="M140" s="38"/>
      <c r="N140" s="38"/>
      <c r="O140" s="38"/>
      <c r="P140" s="38"/>
      <c r="Q140" s="38"/>
    </row>
    <row r="141" spans="1:17" ht="15.75" customHeight="1" x14ac:dyDescent="0.3">
      <c r="A141" s="366" t="s">
        <v>81</v>
      </c>
      <c r="B141" s="367"/>
      <c r="C141" s="367"/>
      <c r="D141" s="367" t="s">
        <v>7</v>
      </c>
      <c r="E141" s="367"/>
      <c r="F141" s="367"/>
      <c r="G141" s="367" t="s">
        <v>114</v>
      </c>
      <c r="H141" s="367"/>
      <c r="I141" s="367"/>
      <c r="J141" s="367" t="s">
        <v>113</v>
      </c>
      <c r="K141" s="367"/>
      <c r="L141" s="367"/>
      <c r="M141" s="367"/>
      <c r="N141" s="367" t="s">
        <v>115</v>
      </c>
      <c r="O141" s="367"/>
      <c r="P141" s="367"/>
      <c r="Q141" s="368"/>
    </row>
    <row r="142" spans="1:17" ht="112.5" customHeight="1" x14ac:dyDescent="0.3">
      <c r="A142" s="379" t="s">
        <v>45</v>
      </c>
      <c r="B142" s="264"/>
      <c r="C142" s="264"/>
      <c r="D142" s="264" t="s">
        <v>48</v>
      </c>
      <c r="E142" s="264"/>
      <c r="F142" s="264"/>
      <c r="G142" s="328"/>
      <c r="H142" s="328"/>
      <c r="I142" s="328"/>
      <c r="J142" s="322" t="s">
        <v>230</v>
      </c>
      <c r="K142" s="322"/>
      <c r="L142" s="322"/>
      <c r="M142" s="322"/>
      <c r="N142" s="322" t="s">
        <v>231</v>
      </c>
      <c r="O142" s="322"/>
      <c r="P142" s="322"/>
      <c r="Q142" s="371"/>
    </row>
    <row r="143" spans="1:17" x14ac:dyDescent="0.3">
      <c r="A143" s="277" t="s">
        <v>239</v>
      </c>
      <c r="B143" s="278"/>
      <c r="C143" s="278"/>
      <c r="D143" s="278"/>
      <c r="E143" s="278"/>
      <c r="F143" s="278"/>
      <c r="G143" s="278"/>
      <c r="H143" s="278"/>
      <c r="I143" s="278"/>
      <c r="J143" s="278"/>
      <c r="K143" s="278"/>
      <c r="L143" s="278"/>
      <c r="M143" s="278"/>
      <c r="N143" s="278"/>
      <c r="O143" s="278"/>
      <c r="P143" s="278"/>
      <c r="Q143" s="279"/>
    </row>
    <row r="144" spans="1:17" x14ac:dyDescent="0.3">
      <c r="A144" s="280" t="s">
        <v>109</v>
      </c>
      <c r="B144" s="281"/>
      <c r="C144" s="281"/>
      <c r="D144" s="281"/>
      <c r="E144" s="281"/>
      <c r="F144" s="281"/>
      <c r="G144" s="281"/>
      <c r="H144" s="281"/>
      <c r="I144" s="281"/>
      <c r="J144" s="281" t="s">
        <v>59</v>
      </c>
      <c r="K144" s="281"/>
      <c r="L144" s="281" t="s">
        <v>115</v>
      </c>
      <c r="M144" s="281"/>
      <c r="N144" s="281" t="s">
        <v>116</v>
      </c>
      <c r="O144" s="281"/>
      <c r="P144" s="281"/>
      <c r="Q144" s="282"/>
    </row>
    <row r="145" spans="1:17" s="225" customFormat="1" ht="18" customHeight="1" x14ac:dyDescent="0.3">
      <c r="A145" s="200">
        <v>1</v>
      </c>
      <c r="B145" s="265" t="s">
        <v>158</v>
      </c>
      <c r="C145" s="265"/>
      <c r="D145" s="265"/>
      <c r="E145" s="265"/>
      <c r="F145" s="265"/>
      <c r="G145" s="265"/>
      <c r="H145" s="265"/>
      <c r="I145" s="265"/>
      <c r="J145" s="264" t="s">
        <v>335</v>
      </c>
      <c r="K145" s="264"/>
      <c r="L145" s="263">
        <v>154388.64000000001</v>
      </c>
      <c r="M145" s="263"/>
      <c r="N145" s="774" t="s">
        <v>354</v>
      </c>
      <c r="O145" s="774"/>
      <c r="P145" s="774"/>
      <c r="Q145" s="775"/>
    </row>
    <row r="146" spans="1:17" s="225" customFormat="1" ht="18" customHeight="1" x14ac:dyDescent="0.3">
      <c r="A146" s="200">
        <v>2</v>
      </c>
      <c r="B146" s="265" t="s">
        <v>152</v>
      </c>
      <c r="C146" s="265"/>
      <c r="D146" s="265"/>
      <c r="E146" s="265"/>
      <c r="F146" s="265"/>
      <c r="G146" s="265"/>
      <c r="H146" s="265"/>
      <c r="I146" s="265"/>
      <c r="J146" s="264" t="s">
        <v>356</v>
      </c>
      <c r="K146" s="264"/>
      <c r="L146" s="263">
        <v>9652.2000000000007</v>
      </c>
      <c r="M146" s="263"/>
      <c r="N146" s="774" t="s">
        <v>354</v>
      </c>
      <c r="O146" s="774"/>
      <c r="P146" s="774"/>
      <c r="Q146" s="775"/>
    </row>
    <row r="147" spans="1:17" s="225" customFormat="1" ht="18" customHeight="1" x14ac:dyDescent="0.3">
      <c r="A147" s="200">
        <v>3</v>
      </c>
      <c r="B147" s="265" t="s">
        <v>176</v>
      </c>
      <c r="C147" s="265"/>
      <c r="D147" s="265"/>
      <c r="E147" s="265"/>
      <c r="F147" s="265"/>
      <c r="G147" s="265"/>
      <c r="H147" s="265"/>
      <c r="I147" s="265"/>
      <c r="J147" s="264" t="s">
        <v>335</v>
      </c>
      <c r="K147" s="264"/>
      <c r="L147" s="263">
        <v>137720.1</v>
      </c>
      <c r="M147" s="263"/>
      <c r="N147" s="774" t="s">
        <v>354</v>
      </c>
      <c r="O147" s="774"/>
      <c r="P147" s="774"/>
      <c r="Q147" s="775"/>
    </row>
    <row r="148" spans="1:17" s="225" customFormat="1" ht="18" customHeight="1" x14ac:dyDescent="0.3">
      <c r="A148" s="200">
        <v>4</v>
      </c>
      <c r="B148" s="265" t="s">
        <v>284</v>
      </c>
      <c r="C148" s="265"/>
      <c r="D148" s="265"/>
      <c r="E148" s="265"/>
      <c r="F148" s="265"/>
      <c r="G148" s="265"/>
      <c r="H148" s="265"/>
      <c r="I148" s="265"/>
      <c r="J148" s="264" t="s">
        <v>335</v>
      </c>
      <c r="K148" s="264"/>
      <c r="L148" s="263">
        <v>6463.16</v>
      </c>
      <c r="M148" s="263"/>
      <c r="N148" s="774" t="s">
        <v>354</v>
      </c>
      <c r="O148" s="774"/>
      <c r="P148" s="774"/>
      <c r="Q148" s="775"/>
    </row>
    <row r="149" spans="1:17" s="225" customFormat="1" ht="18" customHeight="1" x14ac:dyDescent="0.3">
      <c r="A149" s="200">
        <v>5</v>
      </c>
      <c r="B149" s="265" t="s">
        <v>285</v>
      </c>
      <c r="C149" s="265"/>
      <c r="D149" s="265"/>
      <c r="E149" s="265"/>
      <c r="F149" s="265"/>
      <c r="G149" s="265"/>
      <c r="H149" s="265"/>
      <c r="I149" s="265"/>
      <c r="J149" s="264" t="s">
        <v>335</v>
      </c>
      <c r="K149" s="264"/>
      <c r="L149" s="263">
        <v>5012.84</v>
      </c>
      <c r="M149" s="263"/>
      <c r="N149" s="774" t="s">
        <v>354</v>
      </c>
      <c r="O149" s="774"/>
      <c r="P149" s="774"/>
      <c r="Q149" s="775"/>
    </row>
    <row r="150" spans="1:17" s="225" customFormat="1" ht="18" customHeight="1" x14ac:dyDescent="0.3">
      <c r="A150" s="200">
        <v>6</v>
      </c>
      <c r="B150" s="265" t="s">
        <v>283</v>
      </c>
      <c r="C150" s="265"/>
      <c r="D150" s="265"/>
      <c r="E150" s="265"/>
      <c r="F150" s="265"/>
      <c r="G150" s="265"/>
      <c r="H150" s="265"/>
      <c r="I150" s="265"/>
      <c r="J150" s="264" t="s">
        <v>358</v>
      </c>
      <c r="K150" s="264"/>
      <c r="L150" s="263">
        <v>261926695.5</v>
      </c>
      <c r="M150" s="263"/>
      <c r="N150" s="774" t="s">
        <v>354</v>
      </c>
      <c r="O150" s="774"/>
      <c r="P150" s="774"/>
      <c r="Q150" s="775"/>
    </row>
    <row r="151" spans="1:17" s="225" customFormat="1" ht="18" customHeight="1" x14ac:dyDescent="0.3">
      <c r="A151" s="200">
        <v>7</v>
      </c>
      <c r="B151" s="265" t="s">
        <v>181</v>
      </c>
      <c r="C151" s="265"/>
      <c r="D151" s="265"/>
      <c r="E151" s="265"/>
      <c r="F151" s="265"/>
      <c r="G151" s="265"/>
      <c r="H151" s="265"/>
      <c r="I151" s="265"/>
      <c r="J151" s="264" t="s">
        <v>340</v>
      </c>
      <c r="K151" s="264"/>
      <c r="L151" s="263">
        <v>310048.33</v>
      </c>
      <c r="M151" s="263"/>
      <c r="N151" s="774" t="s">
        <v>354</v>
      </c>
      <c r="O151" s="774"/>
      <c r="P151" s="774"/>
      <c r="Q151" s="775"/>
    </row>
    <row r="152" spans="1:17" s="225" customFormat="1" ht="18" customHeight="1" x14ac:dyDescent="0.3">
      <c r="A152" s="200">
        <v>8</v>
      </c>
      <c r="B152" s="265" t="s">
        <v>182</v>
      </c>
      <c r="C152" s="265"/>
      <c r="D152" s="265"/>
      <c r="E152" s="265"/>
      <c r="F152" s="265"/>
      <c r="G152" s="265"/>
      <c r="H152" s="265"/>
      <c r="I152" s="265"/>
      <c r="J152" s="264" t="s">
        <v>340</v>
      </c>
      <c r="K152" s="264"/>
      <c r="L152" s="263">
        <v>8443.42</v>
      </c>
      <c r="M152" s="263"/>
      <c r="N152" s="774" t="s">
        <v>354</v>
      </c>
      <c r="O152" s="774"/>
      <c r="P152" s="774"/>
      <c r="Q152" s="775"/>
    </row>
    <row r="153" spans="1:17" s="225" customFormat="1" ht="18" customHeight="1" x14ac:dyDescent="0.3">
      <c r="A153" s="200">
        <v>9</v>
      </c>
      <c r="B153" s="265" t="s">
        <v>183</v>
      </c>
      <c r="C153" s="265"/>
      <c r="D153" s="265"/>
      <c r="E153" s="265"/>
      <c r="F153" s="265"/>
      <c r="G153" s="265"/>
      <c r="H153" s="265"/>
      <c r="I153" s="265"/>
      <c r="J153" s="264" t="s">
        <v>340</v>
      </c>
      <c r="K153" s="264"/>
      <c r="L153" s="263">
        <v>459562.66</v>
      </c>
      <c r="M153" s="263"/>
      <c r="N153" s="774" t="s">
        <v>354</v>
      </c>
      <c r="O153" s="774"/>
      <c r="P153" s="774"/>
      <c r="Q153" s="775"/>
    </row>
    <row r="154" spans="1:17" s="225" customFormat="1" ht="18" customHeight="1" x14ac:dyDescent="0.3">
      <c r="A154" s="200">
        <v>10</v>
      </c>
      <c r="B154" s="265" t="s">
        <v>286</v>
      </c>
      <c r="C154" s="265"/>
      <c r="D154" s="265"/>
      <c r="E154" s="265"/>
      <c r="F154" s="265"/>
      <c r="G154" s="265"/>
      <c r="H154" s="265"/>
      <c r="I154" s="265"/>
      <c r="J154" s="264" t="s">
        <v>340</v>
      </c>
      <c r="K154" s="264"/>
      <c r="L154" s="263">
        <v>29211</v>
      </c>
      <c r="M154" s="263"/>
      <c r="N154" s="774" t="s">
        <v>354</v>
      </c>
      <c r="O154" s="774"/>
      <c r="P154" s="774"/>
      <c r="Q154" s="775"/>
    </row>
    <row r="155" spans="1:17" s="225" customFormat="1" ht="18" customHeight="1" x14ac:dyDescent="0.3">
      <c r="A155" s="200">
        <v>11</v>
      </c>
      <c r="B155" s="265" t="s">
        <v>155</v>
      </c>
      <c r="C155" s="265"/>
      <c r="D155" s="265"/>
      <c r="E155" s="265"/>
      <c r="F155" s="265"/>
      <c r="G155" s="265"/>
      <c r="H155" s="265"/>
      <c r="I155" s="265"/>
      <c r="J155" s="264" t="s">
        <v>340</v>
      </c>
      <c r="K155" s="264"/>
      <c r="L155" s="263">
        <v>0</v>
      </c>
      <c r="M155" s="263"/>
      <c r="N155" s="774" t="s">
        <v>354</v>
      </c>
      <c r="O155" s="774"/>
      <c r="P155" s="774"/>
      <c r="Q155" s="775"/>
    </row>
    <row r="156" spans="1:17" s="225" customFormat="1" ht="18" customHeight="1" x14ac:dyDescent="0.3">
      <c r="A156" s="200">
        <v>12</v>
      </c>
      <c r="B156" s="265" t="s">
        <v>287</v>
      </c>
      <c r="C156" s="265"/>
      <c r="D156" s="265"/>
      <c r="E156" s="265"/>
      <c r="F156" s="265"/>
      <c r="G156" s="265"/>
      <c r="H156" s="265"/>
      <c r="I156" s="265"/>
      <c r="J156" s="264" t="s">
        <v>340</v>
      </c>
      <c r="K156" s="264"/>
      <c r="L156" s="263">
        <v>5257.74</v>
      </c>
      <c r="M156" s="263"/>
      <c r="N156" s="774" t="s">
        <v>354</v>
      </c>
      <c r="O156" s="774"/>
      <c r="P156" s="774"/>
      <c r="Q156" s="775"/>
    </row>
    <row r="157" spans="1:17" s="225" customFormat="1" ht="18" customHeight="1" x14ac:dyDescent="0.3">
      <c r="A157" s="200">
        <v>13</v>
      </c>
      <c r="B157" s="265" t="s">
        <v>288</v>
      </c>
      <c r="C157" s="265"/>
      <c r="D157" s="265"/>
      <c r="E157" s="265"/>
      <c r="F157" s="265"/>
      <c r="G157" s="265"/>
      <c r="H157" s="265"/>
      <c r="I157" s="265"/>
      <c r="J157" s="264" t="s">
        <v>340</v>
      </c>
      <c r="K157" s="264"/>
      <c r="L157" s="263">
        <v>15790.69</v>
      </c>
      <c r="M157" s="263"/>
      <c r="N157" s="774" t="s">
        <v>354</v>
      </c>
      <c r="O157" s="774"/>
      <c r="P157" s="774"/>
      <c r="Q157" s="775"/>
    </row>
    <row r="158" spans="1:17" s="225" customFormat="1" ht="32.25" customHeight="1" x14ac:dyDescent="0.3">
      <c r="A158" s="200">
        <v>14</v>
      </c>
      <c r="B158" s="267" t="s">
        <v>289</v>
      </c>
      <c r="C158" s="267"/>
      <c r="D158" s="267"/>
      <c r="E158" s="267"/>
      <c r="F158" s="267"/>
      <c r="G158" s="267"/>
      <c r="H158" s="267"/>
      <c r="I158" s="267"/>
      <c r="J158" s="264" t="s">
        <v>356</v>
      </c>
      <c r="K158" s="264"/>
      <c r="L158" s="263">
        <v>12716010.810000001</v>
      </c>
      <c r="M158" s="263"/>
      <c r="N158" s="774" t="s">
        <v>354</v>
      </c>
      <c r="O158" s="774"/>
      <c r="P158" s="774"/>
      <c r="Q158" s="775"/>
    </row>
    <row r="159" spans="1:17" s="225" customFormat="1" ht="18" customHeight="1" x14ac:dyDescent="0.3">
      <c r="A159" s="200">
        <v>15</v>
      </c>
      <c r="B159" s="265" t="s">
        <v>290</v>
      </c>
      <c r="C159" s="265"/>
      <c r="D159" s="265"/>
      <c r="E159" s="265"/>
      <c r="F159" s="265"/>
      <c r="G159" s="265"/>
      <c r="H159" s="265"/>
      <c r="I159" s="265"/>
      <c r="J159" s="266" t="s">
        <v>357</v>
      </c>
      <c r="K159" s="266"/>
      <c r="L159" s="263">
        <v>60916.17</v>
      </c>
      <c r="M159" s="263"/>
      <c r="N159" s="774" t="s">
        <v>354</v>
      </c>
      <c r="O159" s="774"/>
      <c r="P159" s="774"/>
      <c r="Q159" s="775"/>
    </row>
    <row r="160" spans="1:17" ht="18" customHeight="1" x14ac:dyDescent="0.3">
      <c r="A160" s="43"/>
      <c r="B160" s="388" t="s">
        <v>157</v>
      </c>
      <c r="C160" s="388"/>
      <c r="D160" s="388"/>
      <c r="E160" s="388"/>
      <c r="F160" s="388"/>
      <c r="G160" s="388"/>
      <c r="H160" s="388"/>
      <c r="I160" s="388"/>
      <c r="J160" s="328"/>
      <c r="K160" s="328"/>
      <c r="L160" s="390">
        <f>+L145+L146+L147+L148+L149+L150+L151+L152+L153+L154+L155+L156+L157+L158+L159</f>
        <v>275845173.25999999</v>
      </c>
      <c r="M160" s="390"/>
      <c r="N160" s="382"/>
      <c r="O160" s="382"/>
      <c r="P160" s="382"/>
      <c r="Q160" s="383"/>
    </row>
    <row r="161" spans="1:17" ht="15.75" customHeight="1" x14ac:dyDescent="0.3">
      <c r="A161" s="391" t="s">
        <v>232</v>
      </c>
      <c r="B161" s="391"/>
      <c r="C161" s="391"/>
      <c r="D161" s="391"/>
      <c r="E161" s="391"/>
      <c r="F161" s="391"/>
      <c r="G161" s="391"/>
      <c r="H161" s="391"/>
      <c r="I161" s="391"/>
      <c r="J161" s="391"/>
      <c r="K161" s="391"/>
      <c r="L161" s="391"/>
      <c r="M161" s="391"/>
      <c r="N161" s="391"/>
      <c r="O161" s="391"/>
      <c r="P161" s="391"/>
      <c r="Q161" s="391"/>
    </row>
    <row r="162" spans="1:17" x14ac:dyDescent="0.3">
      <c r="A162" s="202" t="s">
        <v>233</v>
      </c>
      <c r="B162" s="392" t="s">
        <v>234</v>
      </c>
      <c r="C162" s="393"/>
      <c r="D162" s="393"/>
      <c r="E162" s="393"/>
      <c r="F162" s="393"/>
      <c r="G162" s="393"/>
      <c r="H162" s="393"/>
      <c r="I162" s="393"/>
      <c r="J162" s="393"/>
      <c r="K162" s="393"/>
      <c r="L162" s="393"/>
      <c r="M162" s="394"/>
      <c r="N162" s="392" t="s">
        <v>235</v>
      </c>
      <c r="O162" s="393"/>
      <c r="P162" s="393"/>
      <c r="Q162" s="394"/>
    </row>
    <row r="163" spans="1:17" x14ac:dyDescent="0.3">
      <c r="A163" s="203">
        <v>1</v>
      </c>
      <c r="B163" s="395" t="s">
        <v>240</v>
      </c>
      <c r="C163" s="396"/>
      <c r="D163" s="396"/>
      <c r="E163" s="396"/>
      <c r="F163" s="396"/>
      <c r="G163" s="396"/>
      <c r="H163" s="396"/>
      <c r="I163" s="396"/>
      <c r="J163" s="396"/>
      <c r="K163" s="396"/>
      <c r="L163" s="396"/>
      <c r="M163" s="397"/>
      <c r="N163" s="398"/>
      <c r="O163" s="399"/>
      <c r="P163" s="399"/>
      <c r="Q163" s="400"/>
    </row>
    <row r="164" spans="1:17" ht="359.25" customHeight="1" x14ac:dyDescent="0.3">
      <c r="A164" s="407"/>
      <c r="B164" s="401" t="s">
        <v>242</v>
      </c>
      <c r="C164" s="402"/>
      <c r="D164" s="402"/>
      <c r="E164" s="402"/>
      <c r="F164" s="402"/>
      <c r="G164" s="402"/>
      <c r="H164" s="402"/>
      <c r="I164" s="402"/>
      <c r="J164" s="402"/>
      <c r="K164" s="402"/>
      <c r="L164" s="402"/>
      <c r="M164" s="403"/>
      <c r="N164" s="409"/>
      <c r="O164" s="410"/>
      <c r="P164" s="410"/>
      <c r="Q164" s="411"/>
    </row>
    <row r="165" spans="1:17" ht="385.5" customHeight="1" x14ac:dyDescent="0.3">
      <c r="A165" s="408"/>
      <c r="B165" s="401" t="s">
        <v>241</v>
      </c>
      <c r="C165" s="405"/>
      <c r="D165" s="405"/>
      <c r="E165" s="405"/>
      <c r="F165" s="405"/>
      <c r="G165" s="405"/>
      <c r="H165" s="405"/>
      <c r="I165" s="405"/>
      <c r="J165" s="405"/>
      <c r="K165" s="405"/>
      <c r="L165" s="405"/>
      <c r="M165" s="406"/>
      <c r="N165" s="412"/>
      <c r="O165" s="413"/>
      <c r="P165" s="413"/>
      <c r="Q165" s="414"/>
    </row>
    <row r="166" spans="1:17" ht="12.75" customHeight="1" x14ac:dyDescent="0.3">
      <c r="A166" s="202" t="s">
        <v>233</v>
      </c>
      <c r="B166" s="392" t="s">
        <v>234</v>
      </c>
      <c r="C166" s="393"/>
      <c r="D166" s="393"/>
      <c r="E166" s="393"/>
      <c r="F166" s="393"/>
      <c r="G166" s="393"/>
      <c r="H166" s="393"/>
      <c r="I166" s="393"/>
      <c r="J166" s="393"/>
      <c r="K166" s="393"/>
      <c r="L166" s="393"/>
      <c r="M166" s="394"/>
      <c r="N166" s="392" t="s">
        <v>235</v>
      </c>
      <c r="O166" s="393"/>
      <c r="P166" s="393"/>
      <c r="Q166" s="394"/>
    </row>
    <row r="167" spans="1:17" s="212" customFormat="1" ht="12.75" customHeight="1" x14ac:dyDescent="0.3">
      <c r="A167" s="208"/>
      <c r="B167" s="423" t="s">
        <v>244</v>
      </c>
      <c r="C167" s="424"/>
      <c r="D167" s="424"/>
      <c r="E167" s="424"/>
      <c r="F167" s="424"/>
      <c r="G167" s="424"/>
      <c r="H167" s="424"/>
      <c r="I167" s="424"/>
      <c r="J167" s="424"/>
      <c r="K167" s="424"/>
      <c r="L167" s="424"/>
      <c r="M167" s="425"/>
      <c r="N167" s="209"/>
      <c r="O167" s="210"/>
      <c r="P167" s="210"/>
      <c r="Q167" s="211"/>
    </row>
    <row r="168" spans="1:17" ht="186.75" customHeight="1" x14ac:dyDescent="0.3">
      <c r="A168" s="204"/>
      <c r="B168" s="401" t="s">
        <v>243</v>
      </c>
      <c r="C168" s="415"/>
      <c r="D168" s="415"/>
      <c r="E168" s="415"/>
      <c r="F168" s="415"/>
      <c r="G168" s="415"/>
      <c r="H168" s="415"/>
      <c r="I168" s="415"/>
      <c r="J168" s="415"/>
      <c r="K168" s="415"/>
      <c r="L168" s="415"/>
      <c r="M168" s="416"/>
      <c r="N168" s="205"/>
      <c r="O168" s="206"/>
      <c r="P168" s="206"/>
      <c r="Q168" s="207"/>
    </row>
    <row r="169" spans="1:17" ht="12.75" customHeight="1" x14ac:dyDescent="0.3">
      <c r="A169" s="202" t="s">
        <v>233</v>
      </c>
      <c r="B169" s="392" t="s">
        <v>234</v>
      </c>
      <c r="C169" s="393"/>
      <c r="D169" s="393"/>
      <c r="E169" s="393"/>
      <c r="F169" s="393"/>
      <c r="G169" s="393"/>
      <c r="H169" s="393"/>
      <c r="I169" s="393"/>
      <c r="J169" s="393"/>
      <c r="K169" s="393"/>
      <c r="L169" s="393"/>
      <c r="M169" s="394"/>
      <c r="N169" s="392" t="s">
        <v>235</v>
      </c>
      <c r="O169" s="393"/>
      <c r="P169" s="393"/>
      <c r="Q169" s="394"/>
    </row>
    <row r="170" spans="1:17" ht="12.75" customHeight="1" x14ac:dyDescent="0.3">
      <c r="A170" s="204"/>
      <c r="B170" s="426" t="s">
        <v>246</v>
      </c>
      <c r="C170" s="427"/>
      <c r="D170" s="427"/>
      <c r="E170" s="427"/>
      <c r="F170" s="427"/>
      <c r="G170" s="427"/>
      <c r="H170" s="427"/>
      <c r="I170" s="427"/>
      <c r="J170" s="427"/>
      <c r="K170" s="427"/>
      <c r="L170" s="427"/>
      <c r="M170" s="428"/>
      <c r="N170" s="205"/>
      <c r="O170" s="206"/>
      <c r="P170" s="206"/>
      <c r="Q170" s="207"/>
    </row>
    <row r="171" spans="1:17" ht="130.5" customHeight="1" x14ac:dyDescent="0.3">
      <c r="A171" s="204"/>
      <c r="B171" s="401" t="s">
        <v>245</v>
      </c>
      <c r="C171" s="415"/>
      <c r="D171" s="415"/>
      <c r="E171" s="415"/>
      <c r="F171" s="415"/>
      <c r="G171" s="415"/>
      <c r="H171" s="415"/>
      <c r="I171" s="415"/>
      <c r="J171" s="415"/>
      <c r="K171" s="415"/>
      <c r="L171" s="415"/>
      <c r="M171" s="416"/>
      <c r="N171" s="205"/>
      <c r="O171" s="206"/>
      <c r="P171" s="206"/>
      <c r="Q171" s="207"/>
    </row>
    <row r="172" spans="1:17" ht="12.75" customHeight="1" x14ac:dyDescent="0.3">
      <c r="A172" s="202" t="s">
        <v>233</v>
      </c>
      <c r="B172" s="392" t="s">
        <v>234</v>
      </c>
      <c r="C172" s="393"/>
      <c r="D172" s="393"/>
      <c r="E172" s="393"/>
      <c r="F172" s="393"/>
      <c r="G172" s="393"/>
      <c r="H172" s="393"/>
      <c r="I172" s="393"/>
      <c r="J172" s="393"/>
      <c r="K172" s="393"/>
      <c r="L172" s="393"/>
      <c r="M172" s="394"/>
      <c r="N172" s="392" t="s">
        <v>235</v>
      </c>
      <c r="O172" s="393"/>
      <c r="P172" s="393"/>
      <c r="Q172" s="394"/>
    </row>
    <row r="173" spans="1:17" ht="12.75" customHeight="1" x14ac:dyDescent="0.3">
      <c r="A173" s="204"/>
      <c r="B173" s="401" t="s">
        <v>248</v>
      </c>
      <c r="C173" s="415"/>
      <c r="D173" s="415"/>
      <c r="E173" s="415"/>
      <c r="F173" s="415"/>
      <c r="G173" s="415"/>
      <c r="H173" s="415"/>
      <c r="I173" s="415"/>
      <c r="J173" s="415"/>
      <c r="K173" s="415"/>
      <c r="L173" s="415"/>
      <c r="M173" s="416"/>
      <c r="N173" s="205"/>
      <c r="O173" s="206"/>
      <c r="P173" s="206"/>
      <c r="Q173" s="207"/>
    </row>
    <row r="174" spans="1:17" ht="165" customHeight="1" x14ac:dyDescent="0.3">
      <c r="A174" s="204"/>
      <c r="B174" s="401" t="s">
        <v>247</v>
      </c>
      <c r="C174" s="415"/>
      <c r="D174" s="415"/>
      <c r="E174" s="415"/>
      <c r="F174" s="415"/>
      <c r="G174" s="415"/>
      <c r="H174" s="415"/>
      <c r="I174" s="415"/>
      <c r="J174" s="415"/>
      <c r="K174" s="415"/>
      <c r="L174" s="415"/>
      <c r="M174" s="416"/>
      <c r="N174" s="205"/>
      <c r="O174" s="206"/>
      <c r="P174" s="206"/>
      <c r="Q174" s="207"/>
    </row>
    <row r="175" spans="1:17" ht="12.75" customHeight="1" x14ac:dyDescent="0.3">
      <c r="A175" s="202" t="s">
        <v>233</v>
      </c>
      <c r="B175" s="392" t="s">
        <v>234</v>
      </c>
      <c r="C175" s="393"/>
      <c r="D175" s="393"/>
      <c r="E175" s="393"/>
      <c r="F175" s="393"/>
      <c r="G175" s="393"/>
      <c r="H175" s="393"/>
      <c r="I175" s="393"/>
      <c r="J175" s="393"/>
      <c r="K175" s="393"/>
      <c r="L175" s="393"/>
      <c r="M175" s="394"/>
      <c r="N175" s="392" t="s">
        <v>235</v>
      </c>
      <c r="O175" s="393"/>
      <c r="P175" s="393"/>
      <c r="Q175" s="394"/>
    </row>
    <row r="176" spans="1:17" ht="12.75" customHeight="1" x14ac:dyDescent="0.3">
      <c r="A176" s="204"/>
      <c r="B176" s="401" t="s">
        <v>250</v>
      </c>
      <c r="C176" s="415"/>
      <c r="D176" s="415"/>
      <c r="E176" s="415"/>
      <c r="F176" s="415"/>
      <c r="G176" s="415"/>
      <c r="H176" s="415"/>
      <c r="I176" s="415"/>
      <c r="J176" s="415"/>
      <c r="K176" s="415"/>
      <c r="L176" s="415"/>
      <c r="M176" s="416"/>
      <c r="N176" s="205"/>
      <c r="O176" s="206"/>
      <c r="P176" s="206"/>
      <c r="Q176" s="207"/>
    </row>
    <row r="177" spans="1:17" ht="127.5" customHeight="1" x14ac:dyDescent="0.3">
      <c r="A177" s="204"/>
      <c r="B177" s="401" t="s">
        <v>249</v>
      </c>
      <c r="C177" s="415"/>
      <c r="D177" s="415"/>
      <c r="E177" s="415"/>
      <c r="F177" s="415"/>
      <c r="G177" s="415"/>
      <c r="H177" s="415"/>
      <c r="I177" s="415"/>
      <c r="J177" s="415"/>
      <c r="K177" s="415"/>
      <c r="L177" s="415"/>
      <c r="M177" s="416"/>
      <c r="N177" s="205"/>
      <c r="O177" s="206"/>
      <c r="P177" s="206"/>
      <c r="Q177" s="207"/>
    </row>
    <row r="178" spans="1:17" ht="12.75" customHeight="1" x14ac:dyDescent="0.3">
      <c r="A178" s="202" t="s">
        <v>233</v>
      </c>
      <c r="B178" s="392" t="s">
        <v>234</v>
      </c>
      <c r="C178" s="393"/>
      <c r="D178" s="393"/>
      <c r="E178" s="393"/>
      <c r="F178" s="393"/>
      <c r="G178" s="393"/>
      <c r="H178" s="393"/>
      <c r="I178" s="393"/>
      <c r="J178" s="393"/>
      <c r="K178" s="393"/>
      <c r="L178" s="393"/>
      <c r="M178" s="394"/>
      <c r="N178" s="392" t="s">
        <v>235</v>
      </c>
      <c r="O178" s="393"/>
      <c r="P178" s="393"/>
      <c r="Q178" s="394"/>
    </row>
    <row r="179" spans="1:17" ht="12.75" customHeight="1" x14ac:dyDescent="0.3">
      <c r="A179" s="204"/>
      <c r="B179" s="401" t="s">
        <v>252</v>
      </c>
      <c r="C179" s="415"/>
      <c r="D179" s="415"/>
      <c r="E179" s="415"/>
      <c r="F179" s="415"/>
      <c r="G179" s="415"/>
      <c r="H179" s="415"/>
      <c r="I179" s="415"/>
      <c r="J179" s="415"/>
      <c r="K179" s="415"/>
      <c r="L179" s="415"/>
      <c r="M179" s="416"/>
      <c r="N179" s="205"/>
      <c r="O179" s="206"/>
      <c r="P179" s="206"/>
      <c r="Q179" s="207"/>
    </row>
    <row r="180" spans="1:17" ht="409.5" customHeight="1" x14ac:dyDescent="0.3">
      <c r="A180" s="204"/>
      <c r="B180" s="401" t="s">
        <v>251</v>
      </c>
      <c r="C180" s="415"/>
      <c r="D180" s="415"/>
      <c r="E180" s="415"/>
      <c r="F180" s="415"/>
      <c r="G180" s="415"/>
      <c r="H180" s="415"/>
      <c r="I180" s="415"/>
      <c r="J180" s="415"/>
      <c r="K180" s="415"/>
      <c r="L180" s="415"/>
      <c r="M180" s="416"/>
      <c r="N180" s="205"/>
      <c r="O180" s="206"/>
      <c r="P180" s="206"/>
      <c r="Q180" s="207"/>
    </row>
    <row r="181" spans="1:17" ht="12.75" customHeight="1" x14ac:dyDescent="0.3">
      <c r="A181" s="202" t="s">
        <v>233</v>
      </c>
      <c r="B181" s="392" t="s">
        <v>234</v>
      </c>
      <c r="C181" s="393"/>
      <c r="D181" s="393"/>
      <c r="E181" s="393"/>
      <c r="F181" s="393"/>
      <c r="G181" s="393"/>
      <c r="H181" s="393"/>
      <c r="I181" s="393"/>
      <c r="J181" s="393"/>
      <c r="K181" s="393"/>
      <c r="L181" s="393"/>
      <c r="M181" s="394"/>
      <c r="N181" s="392" t="s">
        <v>235</v>
      </c>
      <c r="O181" s="393"/>
      <c r="P181" s="393"/>
      <c r="Q181" s="394"/>
    </row>
    <row r="182" spans="1:17" ht="12.75" customHeight="1" x14ac:dyDescent="0.3">
      <c r="A182" s="204"/>
      <c r="B182" s="401" t="s">
        <v>254</v>
      </c>
      <c r="C182" s="415"/>
      <c r="D182" s="415"/>
      <c r="E182" s="415"/>
      <c r="F182" s="415"/>
      <c r="G182" s="415"/>
      <c r="H182" s="415"/>
      <c r="I182" s="415"/>
      <c r="J182" s="415"/>
      <c r="K182" s="415"/>
      <c r="L182" s="415"/>
      <c r="M182" s="416"/>
      <c r="N182" s="205"/>
      <c r="O182" s="206"/>
      <c r="P182" s="206"/>
      <c r="Q182" s="207"/>
    </row>
    <row r="183" spans="1:17" ht="330.75" customHeight="1" x14ac:dyDescent="0.3">
      <c r="A183" s="203"/>
      <c r="B183" s="404" t="s">
        <v>253</v>
      </c>
      <c r="C183" s="396"/>
      <c r="D183" s="396"/>
      <c r="E183" s="396"/>
      <c r="F183" s="396"/>
      <c r="G183" s="396"/>
      <c r="H183" s="396"/>
      <c r="I183" s="396"/>
      <c r="J183" s="396"/>
      <c r="K183" s="396"/>
      <c r="L183" s="396"/>
      <c r="M183" s="397"/>
      <c r="N183" s="398"/>
      <c r="O183" s="399"/>
      <c r="P183" s="399"/>
      <c r="Q183" s="400"/>
    </row>
    <row r="184" spans="1:17" ht="19.5" customHeight="1" x14ac:dyDescent="0.3">
      <c r="A184" s="230"/>
      <c r="B184" s="417" t="s">
        <v>292</v>
      </c>
      <c r="C184" s="418"/>
      <c r="D184" s="418"/>
      <c r="E184" s="418"/>
      <c r="F184" s="418"/>
      <c r="G184" s="418"/>
      <c r="H184" s="418"/>
      <c r="I184" s="418"/>
      <c r="J184" s="418"/>
      <c r="K184" s="418"/>
      <c r="L184" s="418"/>
      <c r="M184" s="419"/>
      <c r="N184" s="420">
        <f>+'COMPONENTE 1'!F215+'COMPONENTE 2'!F132+'COMPONENTE 3'!F124</f>
        <v>337649007.84999996</v>
      </c>
      <c r="O184" s="421"/>
      <c r="P184" s="421"/>
      <c r="Q184" s="422"/>
    </row>
    <row r="185" spans="1:17" x14ac:dyDescent="0.3">
      <c r="A185" s="391" t="s">
        <v>236</v>
      </c>
      <c r="B185" s="391"/>
      <c r="C185" s="391"/>
      <c r="D185" s="391"/>
      <c r="E185" s="391"/>
      <c r="F185" s="391"/>
      <c r="G185" s="391"/>
      <c r="H185" s="391"/>
      <c r="I185" s="391"/>
      <c r="J185" s="391"/>
      <c r="K185" s="391"/>
      <c r="L185" s="391"/>
      <c r="M185" s="391"/>
      <c r="N185" s="391"/>
      <c r="O185" s="391"/>
      <c r="P185" s="391"/>
      <c r="Q185" s="391"/>
    </row>
    <row r="186" spans="1:17" x14ac:dyDescent="0.3">
      <c r="A186" s="202" t="s">
        <v>233</v>
      </c>
      <c r="B186" s="392" t="s">
        <v>234</v>
      </c>
      <c r="C186" s="393"/>
      <c r="D186" s="393"/>
      <c r="E186" s="393"/>
      <c r="F186" s="393"/>
      <c r="G186" s="393"/>
      <c r="H186" s="393"/>
      <c r="I186" s="393"/>
      <c r="J186" s="393"/>
      <c r="K186" s="393"/>
      <c r="L186" s="393"/>
      <c r="M186" s="394"/>
      <c r="N186" s="392" t="s">
        <v>235</v>
      </c>
      <c r="O186" s="393"/>
      <c r="P186" s="393"/>
      <c r="Q186" s="394"/>
    </row>
    <row r="187" spans="1:17" x14ac:dyDescent="0.3">
      <c r="A187" s="203"/>
      <c r="B187" s="398"/>
      <c r="C187" s="399"/>
      <c r="D187" s="399"/>
      <c r="E187" s="399"/>
      <c r="F187" s="399"/>
      <c r="G187" s="399"/>
      <c r="H187" s="399"/>
      <c r="I187" s="399"/>
      <c r="J187" s="399"/>
      <c r="K187" s="399"/>
      <c r="L187" s="399"/>
      <c r="M187" s="400"/>
      <c r="N187" s="398"/>
      <c r="O187" s="399"/>
      <c r="P187" s="399"/>
      <c r="Q187" s="400"/>
    </row>
    <row r="188" spans="1:17" x14ac:dyDescent="0.3">
      <c r="A188" s="203"/>
      <c r="B188" s="398"/>
      <c r="C188" s="399"/>
      <c r="D188" s="399"/>
      <c r="E188" s="399"/>
      <c r="F188" s="399"/>
      <c r="G188" s="399"/>
      <c r="H188" s="399"/>
      <c r="I188" s="399"/>
      <c r="J188" s="399"/>
      <c r="K188" s="399"/>
      <c r="L188" s="399"/>
      <c r="M188" s="400"/>
      <c r="N188" s="398"/>
      <c r="O188" s="399"/>
      <c r="P188" s="399"/>
      <c r="Q188" s="400"/>
    </row>
    <row r="189" spans="1:17" x14ac:dyDescent="0.3">
      <c r="A189" s="203"/>
      <c r="B189" s="398"/>
      <c r="C189" s="399"/>
      <c r="D189" s="399"/>
      <c r="E189" s="399"/>
      <c r="F189" s="399"/>
      <c r="G189" s="399"/>
      <c r="H189" s="399"/>
      <c r="I189" s="399"/>
      <c r="J189" s="399"/>
      <c r="K189" s="399"/>
      <c r="L189" s="399"/>
      <c r="M189" s="400"/>
      <c r="N189" s="398"/>
      <c r="O189" s="399"/>
      <c r="P189" s="399"/>
      <c r="Q189" s="400"/>
    </row>
    <row r="190" spans="1:17" x14ac:dyDescent="0.3">
      <c r="A190" s="391" t="s">
        <v>237</v>
      </c>
      <c r="B190" s="391"/>
      <c r="C190" s="391"/>
      <c r="D190" s="391"/>
      <c r="E190" s="391"/>
      <c r="F190" s="391"/>
      <c r="G190" s="391"/>
      <c r="H190" s="391"/>
      <c r="I190" s="391"/>
      <c r="J190" s="391"/>
      <c r="K190" s="391"/>
      <c r="L190" s="391"/>
      <c r="M190" s="391"/>
      <c r="N190" s="391"/>
      <c r="O190" s="391"/>
      <c r="P190" s="391"/>
      <c r="Q190" s="391"/>
    </row>
    <row r="191" spans="1:17" x14ac:dyDescent="0.3">
      <c r="A191" s="202" t="s">
        <v>233</v>
      </c>
      <c r="B191" s="392" t="s">
        <v>234</v>
      </c>
      <c r="C191" s="393"/>
      <c r="D191" s="393"/>
      <c r="E191" s="393"/>
      <c r="F191" s="393"/>
      <c r="G191" s="393"/>
      <c r="H191" s="393"/>
      <c r="I191" s="393"/>
      <c r="J191" s="393"/>
      <c r="K191" s="393"/>
      <c r="L191" s="393"/>
      <c r="M191" s="394"/>
      <c r="N191" s="392" t="s">
        <v>235</v>
      </c>
      <c r="O191" s="393"/>
      <c r="P191" s="393"/>
      <c r="Q191" s="394"/>
    </row>
    <row r="192" spans="1:17" x14ac:dyDescent="0.3">
      <c r="A192" s="203"/>
      <c r="B192" s="203"/>
      <c r="C192" s="203"/>
      <c r="D192" s="203"/>
      <c r="E192" s="203"/>
      <c r="F192" s="203"/>
      <c r="G192" s="203"/>
      <c r="H192" s="203"/>
      <c r="I192" s="203"/>
      <c r="J192" s="203"/>
      <c r="K192" s="203"/>
      <c r="L192" s="203"/>
      <c r="M192" s="203"/>
      <c r="N192" s="203"/>
      <c r="O192" s="203"/>
      <c r="P192" s="203"/>
      <c r="Q192" s="203"/>
    </row>
    <row r="193" spans="1:17" x14ac:dyDescent="0.3">
      <c r="A193" s="203"/>
      <c r="B193" s="203"/>
      <c r="C193" s="203"/>
      <c r="D193" s="203"/>
      <c r="E193" s="203"/>
      <c r="F193" s="203"/>
      <c r="G193" s="203"/>
      <c r="H193" s="203"/>
      <c r="I193" s="203"/>
      <c r="J193" s="203"/>
      <c r="K193" s="203"/>
      <c r="L193" s="203"/>
      <c r="M193" s="203"/>
      <c r="N193" s="203"/>
      <c r="O193" s="203"/>
      <c r="P193" s="203"/>
      <c r="Q193" s="203"/>
    </row>
    <row r="194" spans="1:17" x14ac:dyDescent="0.3">
      <c r="A194" s="203"/>
      <c r="B194" s="203"/>
      <c r="C194" s="203"/>
      <c r="D194" s="203"/>
      <c r="E194" s="203"/>
      <c r="F194" s="203"/>
      <c r="G194" s="203"/>
      <c r="H194" s="203"/>
      <c r="I194" s="203"/>
      <c r="J194" s="203"/>
      <c r="K194" s="203"/>
      <c r="L194" s="203"/>
      <c r="M194" s="203"/>
      <c r="N194" s="203"/>
      <c r="O194" s="203"/>
      <c r="P194" s="203"/>
      <c r="Q194" s="203"/>
    </row>
    <row r="195" spans="1:17" x14ac:dyDescent="0.3">
      <c r="A195" s="391" t="s">
        <v>238</v>
      </c>
      <c r="B195" s="391"/>
      <c r="C195" s="391"/>
      <c r="D195" s="391"/>
      <c r="E195" s="391"/>
      <c r="F195" s="391"/>
      <c r="G195" s="391"/>
      <c r="H195" s="391"/>
      <c r="I195" s="391"/>
      <c r="J195" s="391"/>
      <c r="K195" s="391"/>
      <c r="L195" s="391"/>
      <c r="M195" s="391"/>
      <c r="N195" s="391"/>
      <c r="O195" s="391"/>
      <c r="P195" s="391"/>
      <c r="Q195" s="391"/>
    </row>
    <row r="196" spans="1:17" x14ac:dyDescent="0.3">
      <c r="A196" s="202" t="s">
        <v>233</v>
      </c>
      <c r="B196" s="392" t="s">
        <v>234</v>
      </c>
      <c r="C196" s="393"/>
      <c r="D196" s="393"/>
      <c r="E196" s="393"/>
      <c r="F196" s="393"/>
      <c r="G196" s="393"/>
      <c r="H196" s="393"/>
      <c r="I196" s="393"/>
      <c r="J196" s="393"/>
      <c r="K196" s="393"/>
      <c r="L196" s="393"/>
      <c r="M196" s="394"/>
      <c r="N196" s="392" t="s">
        <v>235</v>
      </c>
      <c r="O196" s="393"/>
      <c r="P196" s="393"/>
      <c r="Q196" s="394"/>
    </row>
    <row r="197" spans="1:17" x14ac:dyDescent="0.3">
      <c r="A197" s="203"/>
      <c r="B197" s="203"/>
      <c r="C197" s="203"/>
      <c r="D197" s="203"/>
      <c r="E197" s="203"/>
      <c r="F197" s="203"/>
      <c r="G197" s="203"/>
      <c r="H197" s="203"/>
      <c r="I197" s="203"/>
      <c r="J197" s="203"/>
      <c r="K197" s="203"/>
      <c r="L197" s="203"/>
      <c r="M197" s="203"/>
      <c r="N197" s="203"/>
      <c r="O197" s="203"/>
      <c r="P197" s="203"/>
      <c r="Q197" s="203"/>
    </row>
    <row r="198" spans="1:17" x14ac:dyDescent="0.3">
      <c r="A198" s="203"/>
      <c r="B198" s="203"/>
      <c r="C198" s="203"/>
      <c r="D198" s="203"/>
      <c r="E198" s="203"/>
      <c r="F198" s="203"/>
      <c r="G198" s="203"/>
      <c r="H198" s="203"/>
      <c r="I198" s="203"/>
      <c r="J198" s="203"/>
      <c r="K198" s="203"/>
      <c r="L198" s="203"/>
      <c r="M198" s="203"/>
      <c r="N198" s="203"/>
      <c r="O198" s="203"/>
      <c r="P198" s="203"/>
      <c r="Q198" s="203"/>
    </row>
    <row r="199" spans="1:17" x14ac:dyDescent="0.3">
      <c r="A199" s="203"/>
      <c r="B199" s="203"/>
      <c r="C199" s="203"/>
      <c r="D199" s="203"/>
      <c r="E199" s="203"/>
      <c r="F199" s="203"/>
      <c r="G199" s="203"/>
      <c r="H199" s="203"/>
      <c r="I199" s="203"/>
      <c r="J199" s="203"/>
      <c r="K199" s="203"/>
      <c r="L199" s="203"/>
      <c r="M199" s="203"/>
      <c r="N199" s="203"/>
      <c r="O199" s="203"/>
      <c r="P199" s="203"/>
      <c r="Q199" s="203"/>
    </row>
  </sheetData>
  <mergeCells count="579">
    <mergeCell ref="N76:Q76"/>
    <mergeCell ref="N77:Q77"/>
    <mergeCell ref="N78:Q78"/>
    <mergeCell ref="B67:I67"/>
    <mergeCell ref="L61:M61"/>
    <mergeCell ref="L62:M62"/>
    <mergeCell ref="L63:M63"/>
    <mergeCell ref="L64:M64"/>
    <mergeCell ref="B58:I58"/>
    <mergeCell ref="B59:I59"/>
    <mergeCell ref="B60:I60"/>
    <mergeCell ref="B61:I61"/>
    <mergeCell ref="B62:I62"/>
    <mergeCell ref="B63:I63"/>
    <mergeCell ref="B64:I64"/>
    <mergeCell ref="B65:I65"/>
    <mergeCell ref="B66:I66"/>
    <mergeCell ref="J67:K67"/>
    <mergeCell ref="L66:M66"/>
    <mergeCell ref="L67:M67"/>
    <mergeCell ref="J64:K64"/>
    <mergeCell ref="J65:K65"/>
    <mergeCell ref="J66:K66"/>
    <mergeCell ref="J76:K76"/>
    <mergeCell ref="N67:Q67"/>
    <mergeCell ref="N68:Q68"/>
    <mergeCell ref="N69:Q69"/>
    <mergeCell ref="N70:Q70"/>
    <mergeCell ref="N71:Q71"/>
    <mergeCell ref="N72:Q72"/>
    <mergeCell ref="N73:Q73"/>
    <mergeCell ref="N74:Q74"/>
    <mergeCell ref="N75:Q75"/>
    <mergeCell ref="N58:Q58"/>
    <mergeCell ref="N59:Q59"/>
    <mergeCell ref="N60:Q60"/>
    <mergeCell ref="N61:Q61"/>
    <mergeCell ref="N62:Q62"/>
    <mergeCell ref="N63:Q63"/>
    <mergeCell ref="N64:Q64"/>
    <mergeCell ref="N65:Q65"/>
    <mergeCell ref="N66:Q66"/>
    <mergeCell ref="A190:Q190"/>
    <mergeCell ref="B191:M191"/>
    <mergeCell ref="N191:Q191"/>
    <mergeCell ref="A195:Q195"/>
    <mergeCell ref="B196:M196"/>
    <mergeCell ref="N196:Q196"/>
    <mergeCell ref="B168:M168"/>
    <mergeCell ref="B167:M167"/>
    <mergeCell ref="B171:M171"/>
    <mergeCell ref="B169:M169"/>
    <mergeCell ref="N169:Q169"/>
    <mergeCell ref="B170:M170"/>
    <mergeCell ref="B172:M172"/>
    <mergeCell ref="N172:Q172"/>
    <mergeCell ref="B174:M174"/>
    <mergeCell ref="B173:M173"/>
    <mergeCell ref="B175:M175"/>
    <mergeCell ref="N175:Q175"/>
    <mergeCell ref="B178:M178"/>
    <mergeCell ref="B186:M186"/>
    <mergeCell ref="N186:Q186"/>
    <mergeCell ref="B187:M187"/>
    <mergeCell ref="N187:Q187"/>
    <mergeCell ref="B188:M188"/>
    <mergeCell ref="N188:Q188"/>
    <mergeCell ref="B189:M189"/>
    <mergeCell ref="N189:Q189"/>
    <mergeCell ref="N178:Q178"/>
    <mergeCell ref="B181:M181"/>
    <mergeCell ref="N181:Q181"/>
    <mergeCell ref="B179:M179"/>
    <mergeCell ref="B180:M180"/>
    <mergeCell ref="B182:M182"/>
    <mergeCell ref="A185:Q185"/>
    <mergeCell ref="B184:M184"/>
    <mergeCell ref="N184:Q184"/>
    <mergeCell ref="A161:Q161"/>
    <mergeCell ref="B162:M162"/>
    <mergeCell ref="N162:Q162"/>
    <mergeCell ref="B163:M163"/>
    <mergeCell ref="N163:Q163"/>
    <mergeCell ref="B164:M164"/>
    <mergeCell ref="B183:M183"/>
    <mergeCell ref="N183:Q183"/>
    <mergeCell ref="B165:M165"/>
    <mergeCell ref="A164:A165"/>
    <mergeCell ref="N164:Q165"/>
    <mergeCell ref="B166:M166"/>
    <mergeCell ref="N166:Q166"/>
    <mergeCell ref="B177:M177"/>
    <mergeCell ref="B176:M176"/>
    <mergeCell ref="B160:I160"/>
    <mergeCell ref="J160:K160"/>
    <mergeCell ref="L160:M160"/>
    <mergeCell ref="N160:Q160"/>
    <mergeCell ref="B157:I157"/>
    <mergeCell ref="J157:K157"/>
    <mergeCell ref="L157:M157"/>
    <mergeCell ref="N157:Q157"/>
    <mergeCell ref="B158:I158"/>
    <mergeCell ref="J158:K158"/>
    <mergeCell ref="L158:M158"/>
    <mergeCell ref="N158:Q158"/>
    <mergeCell ref="B159:I159"/>
    <mergeCell ref="J159:K159"/>
    <mergeCell ref="L159:M159"/>
    <mergeCell ref="N159:Q159"/>
    <mergeCell ref="A143:Q143"/>
    <mergeCell ref="A144:I144"/>
    <mergeCell ref="J144:K144"/>
    <mergeCell ref="L144:M144"/>
    <mergeCell ref="N144:Q144"/>
    <mergeCell ref="B145:I145"/>
    <mergeCell ref="J145:K145"/>
    <mergeCell ref="L145:M145"/>
    <mergeCell ref="N145:Q145"/>
    <mergeCell ref="B128:I128"/>
    <mergeCell ref="J128:K128"/>
    <mergeCell ref="L128:M128"/>
    <mergeCell ref="N128:Q128"/>
    <mergeCell ref="B129:I129"/>
    <mergeCell ref="J129:K129"/>
    <mergeCell ref="L129:M129"/>
    <mergeCell ref="N129:Q129"/>
    <mergeCell ref="N133:Q133"/>
    <mergeCell ref="B133:I133"/>
    <mergeCell ref="J133:K133"/>
    <mergeCell ref="L133:M133"/>
    <mergeCell ref="L41:M41"/>
    <mergeCell ref="J41:K41"/>
    <mergeCell ref="J57:K57"/>
    <mergeCell ref="J79:K79"/>
    <mergeCell ref="J80:K80"/>
    <mergeCell ref="J102:K102"/>
    <mergeCell ref="L57:M57"/>
    <mergeCell ref="L80:M80"/>
    <mergeCell ref="L102:M102"/>
    <mergeCell ref="L79:M79"/>
    <mergeCell ref="J68:K68"/>
    <mergeCell ref="J69:K69"/>
    <mergeCell ref="J70:K70"/>
    <mergeCell ref="J71:K71"/>
    <mergeCell ref="J72:K72"/>
    <mergeCell ref="J73:K73"/>
    <mergeCell ref="J74:K74"/>
    <mergeCell ref="J75:K75"/>
    <mergeCell ref="J58:K58"/>
    <mergeCell ref="J59:K59"/>
    <mergeCell ref="J60:K60"/>
    <mergeCell ref="J61:K61"/>
    <mergeCell ref="J62:K62"/>
    <mergeCell ref="J63:K63"/>
    <mergeCell ref="A135:Q135"/>
    <mergeCell ref="A136:E136"/>
    <mergeCell ref="F136:I136"/>
    <mergeCell ref="J136:M136"/>
    <mergeCell ref="N136:Q136"/>
    <mergeCell ref="A108:C108"/>
    <mergeCell ref="D108:Q108"/>
    <mergeCell ref="A110:C110"/>
    <mergeCell ref="D110:F110"/>
    <mergeCell ref="G110:I110"/>
    <mergeCell ref="J110:M110"/>
    <mergeCell ref="N110:Q110"/>
    <mergeCell ref="N127:Q127"/>
    <mergeCell ref="B130:I130"/>
    <mergeCell ref="J130:K130"/>
    <mergeCell ref="L130:M130"/>
    <mergeCell ref="N130:Q130"/>
    <mergeCell ref="B131:I131"/>
    <mergeCell ref="J131:K131"/>
    <mergeCell ref="L131:M131"/>
    <mergeCell ref="N131:Q131"/>
    <mergeCell ref="B127:I127"/>
    <mergeCell ref="J127:K127"/>
    <mergeCell ref="L127:M127"/>
    <mergeCell ref="N142:Q142"/>
    <mergeCell ref="J137:M138"/>
    <mergeCell ref="N137:Q138"/>
    <mergeCell ref="A139:C139"/>
    <mergeCell ref="D139:Q139"/>
    <mergeCell ref="A141:C141"/>
    <mergeCell ref="D141:F141"/>
    <mergeCell ref="G141:I141"/>
    <mergeCell ref="J141:M141"/>
    <mergeCell ref="N141:Q141"/>
    <mergeCell ref="A142:C142"/>
    <mergeCell ref="D142:F142"/>
    <mergeCell ref="G142:I142"/>
    <mergeCell ref="J142:M142"/>
    <mergeCell ref="A137:E138"/>
    <mergeCell ref="F137:I138"/>
    <mergeCell ref="A113:I113"/>
    <mergeCell ref="J113:K113"/>
    <mergeCell ref="L113:M113"/>
    <mergeCell ref="N113:Q113"/>
    <mergeCell ref="B114:I114"/>
    <mergeCell ref="J114:K114"/>
    <mergeCell ref="L114:M114"/>
    <mergeCell ref="N114:Q114"/>
    <mergeCell ref="A39:Q39"/>
    <mergeCell ref="N111:Q111"/>
    <mergeCell ref="J40:K40"/>
    <mergeCell ref="L40:M40"/>
    <mergeCell ref="A40:I40"/>
    <mergeCell ref="B41:I41"/>
    <mergeCell ref="B57:I57"/>
    <mergeCell ref="B79:I79"/>
    <mergeCell ref="B80:I80"/>
    <mergeCell ref="B102:I102"/>
    <mergeCell ref="N40:Q40"/>
    <mergeCell ref="N41:Q41"/>
    <mergeCell ref="N57:Q57"/>
    <mergeCell ref="N79:Q79"/>
    <mergeCell ref="N80:Q80"/>
    <mergeCell ref="N102:Q102"/>
    <mergeCell ref="A37:C37"/>
    <mergeCell ref="D37:F37"/>
    <mergeCell ref="G37:I37"/>
    <mergeCell ref="J37:M37"/>
    <mergeCell ref="N37:Q37"/>
    <mergeCell ref="A38:C38"/>
    <mergeCell ref="D38:F38"/>
    <mergeCell ref="G38:I38"/>
    <mergeCell ref="J38:M38"/>
    <mergeCell ref="N38:Q38"/>
    <mergeCell ref="N16:Q17"/>
    <mergeCell ref="A18:C18"/>
    <mergeCell ref="D18:Q18"/>
    <mergeCell ref="A16:E17"/>
    <mergeCell ref="F16:I17"/>
    <mergeCell ref="J16:M17"/>
    <mergeCell ref="A23:Q23"/>
    <mergeCell ref="A24:E24"/>
    <mergeCell ref="N24:Q24"/>
    <mergeCell ref="A20:C20"/>
    <mergeCell ref="A21:C21"/>
    <mergeCell ref="N21:Q21"/>
    <mergeCell ref="D21:F21"/>
    <mergeCell ref="G21:I21"/>
    <mergeCell ref="J21:M21"/>
    <mergeCell ref="J20:M20"/>
    <mergeCell ref="A35:C35"/>
    <mergeCell ref="D35:Q35"/>
    <mergeCell ref="G29:I29"/>
    <mergeCell ref="J29:M29"/>
    <mergeCell ref="A25:E26"/>
    <mergeCell ref="F25:I26"/>
    <mergeCell ref="J25:M26"/>
    <mergeCell ref="N25:Q26"/>
    <mergeCell ref="A27:C27"/>
    <mergeCell ref="D27:Q27"/>
    <mergeCell ref="N29:Q29"/>
    <mergeCell ref="A30:C30"/>
    <mergeCell ref="D30:F30"/>
    <mergeCell ref="G30:I30"/>
    <mergeCell ref="J30:M30"/>
    <mergeCell ref="N30:Q30"/>
    <mergeCell ref="A31:Q31"/>
    <mergeCell ref="A32:E32"/>
    <mergeCell ref="F32:I32"/>
    <mergeCell ref="J32:M32"/>
    <mergeCell ref="A29:C29"/>
    <mergeCell ref="D29:F29"/>
    <mergeCell ref="N32:Q32"/>
    <mergeCell ref="A33:E34"/>
    <mergeCell ref="F33:I34"/>
    <mergeCell ref="J33:M34"/>
    <mergeCell ref="N33:Q34"/>
    <mergeCell ref="F24:I24"/>
    <mergeCell ref="J24:M24"/>
    <mergeCell ref="N20:Q20"/>
    <mergeCell ref="G20:I20"/>
    <mergeCell ref="D20:F20"/>
    <mergeCell ref="A1:Q1"/>
    <mergeCell ref="A2:Q2"/>
    <mergeCell ref="A5:C5"/>
    <mergeCell ref="O5:Q5"/>
    <mergeCell ref="A3:Q3"/>
    <mergeCell ref="A4:C4"/>
    <mergeCell ref="D4:F4"/>
    <mergeCell ref="G4:J4"/>
    <mergeCell ref="K4:N4"/>
    <mergeCell ref="O4:Q4"/>
    <mergeCell ref="D5:F5"/>
    <mergeCell ref="G5:J5"/>
    <mergeCell ref="K5:N5"/>
    <mergeCell ref="N15:Q15"/>
    <mergeCell ref="A12:Q12"/>
    <mergeCell ref="A14:Q14"/>
    <mergeCell ref="C8:G8"/>
    <mergeCell ref="L8:P8"/>
    <mergeCell ref="C9:G9"/>
    <mergeCell ref="L9:P9"/>
    <mergeCell ref="A6:Q6"/>
    <mergeCell ref="B7:G7"/>
    <mergeCell ref="K7:P7"/>
    <mergeCell ref="C10:G10"/>
    <mergeCell ref="L10:P10"/>
    <mergeCell ref="A15:E15"/>
    <mergeCell ref="F15:I15"/>
    <mergeCell ref="J15:M15"/>
    <mergeCell ref="B56:I56"/>
    <mergeCell ref="B55:I55"/>
    <mergeCell ref="B54:I54"/>
    <mergeCell ref="B53:I53"/>
    <mergeCell ref="B52:I52"/>
    <mergeCell ref="B51:I51"/>
    <mergeCell ref="B50:I50"/>
    <mergeCell ref="B49:I49"/>
    <mergeCell ref="B48:I48"/>
    <mergeCell ref="B47:I47"/>
    <mergeCell ref="B46:I46"/>
    <mergeCell ref="B45:I45"/>
    <mergeCell ref="B44:I44"/>
    <mergeCell ref="B43:I43"/>
    <mergeCell ref="B42:I42"/>
    <mergeCell ref="J48:K48"/>
    <mergeCell ref="J49:K49"/>
    <mergeCell ref="J50:K50"/>
    <mergeCell ref="J51:K51"/>
    <mergeCell ref="J52:K52"/>
    <mergeCell ref="J53:K53"/>
    <mergeCell ref="N42:Q42"/>
    <mergeCell ref="N43:Q43"/>
    <mergeCell ref="N44:Q44"/>
    <mergeCell ref="N45:Q45"/>
    <mergeCell ref="N46:Q46"/>
    <mergeCell ref="N47:Q47"/>
    <mergeCell ref="J42:K42"/>
    <mergeCell ref="J43:K43"/>
    <mergeCell ref="J44:K44"/>
    <mergeCell ref="J45:K45"/>
    <mergeCell ref="J46:K46"/>
    <mergeCell ref="J47:K47"/>
    <mergeCell ref="L42:M42"/>
    <mergeCell ref="L43:M43"/>
    <mergeCell ref="L44:M44"/>
    <mergeCell ref="L45:M45"/>
    <mergeCell ref="L46:M46"/>
    <mergeCell ref="L47:M47"/>
    <mergeCell ref="N48:Q48"/>
    <mergeCell ref="N49:Q49"/>
    <mergeCell ref="N50:Q50"/>
    <mergeCell ref="N51:Q51"/>
    <mergeCell ref="N52:Q52"/>
    <mergeCell ref="N53:Q53"/>
    <mergeCell ref="N54:Q54"/>
    <mergeCell ref="N55:Q55"/>
    <mergeCell ref="N56:Q56"/>
    <mergeCell ref="J54:K54"/>
    <mergeCell ref="J55:K55"/>
    <mergeCell ref="J56:K56"/>
    <mergeCell ref="L48:M48"/>
    <mergeCell ref="L49:M49"/>
    <mergeCell ref="L50:M50"/>
    <mergeCell ref="L51:M51"/>
    <mergeCell ref="L52:M52"/>
    <mergeCell ref="L53:M53"/>
    <mergeCell ref="L54:M54"/>
    <mergeCell ref="L55:M55"/>
    <mergeCell ref="L56:M56"/>
    <mergeCell ref="B77:I77"/>
    <mergeCell ref="B78:I78"/>
    <mergeCell ref="L68:M68"/>
    <mergeCell ref="L69:M69"/>
    <mergeCell ref="L70:M70"/>
    <mergeCell ref="L71:M71"/>
    <mergeCell ref="L72:M72"/>
    <mergeCell ref="L73:M73"/>
    <mergeCell ref="L74:M74"/>
    <mergeCell ref="L75:M75"/>
    <mergeCell ref="L76:M76"/>
    <mergeCell ref="B68:I68"/>
    <mergeCell ref="B69:I69"/>
    <mergeCell ref="B70:I70"/>
    <mergeCell ref="B71:I71"/>
    <mergeCell ref="B72:I72"/>
    <mergeCell ref="B73:I73"/>
    <mergeCell ref="B74:I74"/>
    <mergeCell ref="B75:I75"/>
    <mergeCell ref="B76:I76"/>
    <mergeCell ref="J77:K77"/>
    <mergeCell ref="J78:K78"/>
    <mergeCell ref="L77:M77"/>
    <mergeCell ref="L78:M78"/>
    <mergeCell ref="J81:K81"/>
    <mergeCell ref="J82:K82"/>
    <mergeCell ref="J92:K92"/>
    <mergeCell ref="J93:K93"/>
    <mergeCell ref="J94:K94"/>
    <mergeCell ref="J95:K95"/>
    <mergeCell ref="J96:K96"/>
    <mergeCell ref="J97:K97"/>
    <mergeCell ref="J98:K98"/>
    <mergeCell ref="N99:Q99"/>
    <mergeCell ref="N83:Q83"/>
    <mergeCell ref="N84:Q84"/>
    <mergeCell ref="N85:Q85"/>
    <mergeCell ref="N86:Q86"/>
    <mergeCell ref="N87:Q87"/>
    <mergeCell ref="N88:Q88"/>
    <mergeCell ref="N89:Q89"/>
    <mergeCell ref="N90:Q90"/>
    <mergeCell ref="N91:Q91"/>
    <mergeCell ref="N81:Q81"/>
    <mergeCell ref="N82:Q82"/>
    <mergeCell ref="N92:Q92"/>
    <mergeCell ref="N93:Q93"/>
    <mergeCell ref="N94:Q94"/>
    <mergeCell ref="N95:Q95"/>
    <mergeCell ref="N96:Q96"/>
    <mergeCell ref="N97:Q97"/>
    <mergeCell ref="N98:Q98"/>
    <mergeCell ref="B81:I81"/>
    <mergeCell ref="B82:I82"/>
    <mergeCell ref="B92:I92"/>
    <mergeCell ref="B93:I93"/>
    <mergeCell ref="B94:I94"/>
    <mergeCell ref="B95:I95"/>
    <mergeCell ref="B96:I96"/>
    <mergeCell ref="B97:I97"/>
    <mergeCell ref="L81:M81"/>
    <mergeCell ref="L82:M82"/>
    <mergeCell ref="J83:K83"/>
    <mergeCell ref="J84:K84"/>
    <mergeCell ref="J85:K85"/>
    <mergeCell ref="J86:K86"/>
    <mergeCell ref="J87:K87"/>
    <mergeCell ref="J88:K88"/>
    <mergeCell ref="J89:K89"/>
    <mergeCell ref="J90:K90"/>
    <mergeCell ref="J91:K91"/>
    <mergeCell ref="B83:I83"/>
    <mergeCell ref="B84:I84"/>
    <mergeCell ref="B85:I85"/>
    <mergeCell ref="B86:I86"/>
    <mergeCell ref="B87:I87"/>
    <mergeCell ref="B88:I88"/>
    <mergeCell ref="B89:I89"/>
    <mergeCell ref="B90:I90"/>
    <mergeCell ref="B91:I91"/>
    <mergeCell ref="B98:I98"/>
    <mergeCell ref="B99:I99"/>
    <mergeCell ref="L84:M84"/>
    <mergeCell ref="L83:M83"/>
    <mergeCell ref="L85:M85"/>
    <mergeCell ref="L86:M86"/>
    <mergeCell ref="L87:M87"/>
    <mergeCell ref="L88:M88"/>
    <mergeCell ref="L89:M89"/>
    <mergeCell ref="L90:M90"/>
    <mergeCell ref="L91:M91"/>
    <mergeCell ref="L92:M92"/>
    <mergeCell ref="L93:M93"/>
    <mergeCell ref="L94:M94"/>
    <mergeCell ref="L95:M95"/>
    <mergeCell ref="L96:M96"/>
    <mergeCell ref="L99:M99"/>
    <mergeCell ref="J99:K99"/>
    <mergeCell ref="B100:I100"/>
    <mergeCell ref="L100:M100"/>
    <mergeCell ref="L101:M101"/>
    <mergeCell ref="J100:K100"/>
    <mergeCell ref="J101:K101"/>
    <mergeCell ref="B115:I115"/>
    <mergeCell ref="B116:I116"/>
    <mergeCell ref="B117:I117"/>
    <mergeCell ref="B118:I118"/>
    <mergeCell ref="L115:M115"/>
    <mergeCell ref="A111:C111"/>
    <mergeCell ref="D111:F111"/>
    <mergeCell ref="G111:I111"/>
    <mergeCell ref="J111:M111"/>
    <mergeCell ref="A104:Q104"/>
    <mergeCell ref="A105:E105"/>
    <mergeCell ref="F105:I105"/>
    <mergeCell ref="J105:M105"/>
    <mergeCell ref="N105:Q105"/>
    <mergeCell ref="A106:E107"/>
    <mergeCell ref="F106:I107"/>
    <mergeCell ref="J106:M107"/>
    <mergeCell ref="N106:Q107"/>
    <mergeCell ref="A112:Q112"/>
    <mergeCell ref="B119:I119"/>
    <mergeCell ref="B120:I120"/>
    <mergeCell ref="B121:I121"/>
    <mergeCell ref="B122:I122"/>
    <mergeCell ref="B123:I123"/>
    <mergeCell ref="B124:I124"/>
    <mergeCell ref="B125:I125"/>
    <mergeCell ref="B126:I126"/>
    <mergeCell ref="J115:K115"/>
    <mergeCell ref="J119:K119"/>
    <mergeCell ref="J123:K123"/>
    <mergeCell ref="N115:Q115"/>
    <mergeCell ref="J116:K116"/>
    <mergeCell ref="L116:M116"/>
    <mergeCell ref="N116:Q116"/>
    <mergeCell ref="J117:K117"/>
    <mergeCell ref="L117:M117"/>
    <mergeCell ref="N117:Q117"/>
    <mergeCell ref="J118:K118"/>
    <mergeCell ref="L118:M118"/>
    <mergeCell ref="N118:Q118"/>
    <mergeCell ref="L126:M126"/>
    <mergeCell ref="N126:Q126"/>
    <mergeCell ref="L119:M119"/>
    <mergeCell ref="N119:Q119"/>
    <mergeCell ref="J120:K120"/>
    <mergeCell ref="L120:M120"/>
    <mergeCell ref="N120:Q120"/>
    <mergeCell ref="J121:K121"/>
    <mergeCell ref="L121:M121"/>
    <mergeCell ref="N121:Q121"/>
    <mergeCell ref="J122:K122"/>
    <mergeCell ref="L122:M122"/>
    <mergeCell ref="N122:Q122"/>
    <mergeCell ref="N100:Q100"/>
    <mergeCell ref="N101:Q101"/>
    <mergeCell ref="B132:I132"/>
    <mergeCell ref="J132:K132"/>
    <mergeCell ref="L132:M132"/>
    <mergeCell ref="N132:Q132"/>
    <mergeCell ref="B146:I146"/>
    <mergeCell ref="B147:I147"/>
    <mergeCell ref="B148:I148"/>
    <mergeCell ref="L146:M146"/>
    <mergeCell ref="N146:Q146"/>
    <mergeCell ref="L147:M147"/>
    <mergeCell ref="N147:Q147"/>
    <mergeCell ref="L148:M148"/>
    <mergeCell ref="N148:Q148"/>
    <mergeCell ref="L123:M123"/>
    <mergeCell ref="N123:Q123"/>
    <mergeCell ref="J124:K124"/>
    <mergeCell ref="L124:M124"/>
    <mergeCell ref="N124:Q124"/>
    <mergeCell ref="J125:K125"/>
    <mergeCell ref="L125:M125"/>
    <mergeCell ref="N125:Q125"/>
    <mergeCell ref="J126:K126"/>
    <mergeCell ref="B149:I149"/>
    <mergeCell ref="B150:I150"/>
    <mergeCell ref="B151:I151"/>
    <mergeCell ref="B152:I152"/>
    <mergeCell ref="B153:I153"/>
    <mergeCell ref="B154:I154"/>
    <mergeCell ref="B155:I155"/>
    <mergeCell ref="B156:I156"/>
    <mergeCell ref="J146:K146"/>
    <mergeCell ref="J147:K147"/>
    <mergeCell ref="J148:K148"/>
    <mergeCell ref="J149:K149"/>
    <mergeCell ref="J153:K153"/>
    <mergeCell ref="L149:M149"/>
    <mergeCell ref="N149:Q149"/>
    <mergeCell ref="J150:K150"/>
    <mergeCell ref="L150:M150"/>
    <mergeCell ref="N150:Q150"/>
    <mergeCell ref="J151:K151"/>
    <mergeCell ref="L151:M151"/>
    <mergeCell ref="N151:Q151"/>
    <mergeCell ref="J152:K152"/>
    <mergeCell ref="L152:M152"/>
    <mergeCell ref="N152:Q152"/>
    <mergeCell ref="L153:M153"/>
    <mergeCell ref="N153:Q153"/>
    <mergeCell ref="J154:K154"/>
    <mergeCell ref="L154:M154"/>
    <mergeCell ref="N154:Q154"/>
    <mergeCell ref="J155:K155"/>
    <mergeCell ref="L155:M155"/>
    <mergeCell ref="N155:Q155"/>
    <mergeCell ref="J156:K156"/>
    <mergeCell ref="L156:M156"/>
    <mergeCell ref="N156:Q156"/>
  </mergeCells>
  <printOptions horizontalCentered="1"/>
  <pageMargins left="0.15748031496063" right="0.196850393700787" top="0.31496062992126" bottom="0.15748031496063" header="0.31496062992126" footer="0.15748031496063"/>
  <pageSetup scale="55" orientation="portrait" r:id="rId1"/>
  <headerFooter>
    <oddFooter>&amp;LElaboró
M.A. Luis Miguel Sánchez Rocha&amp;CRevisó
C.P. Gisela Maldonado Escareño&amp;RAutorizó
Lic. José Luis Gama Bazarte</oddFooter>
  </headerFooter>
  <rowBreaks count="1" manualBreakCount="1">
    <brk id="111" max="16" man="1"/>
  </rowBreaks>
  <drawing r:id="rId2"/>
  <legacyDrawingHF r:id="rId3"/>
  <extLst>
    <ext xmlns:x14="http://schemas.microsoft.com/office/spreadsheetml/2009/9/main" uri="{CCE6A557-97BC-4b89-ADB6-D9C93CAAB3DF}">
      <x14:dataValidations xmlns:xm="http://schemas.microsoft.com/office/excel/2006/main" disablePrompts="1" count="2">
        <x14:dataValidation type="list" allowBlank="1" showInputMessage="1" showErrorMessage="1" xr:uid="{00000000-0002-0000-0300-000000000000}">
          <x14:formula1>
            <xm:f>Datos!$B$4:$B$5</xm:f>
          </x14:formula1>
          <xm:sqref>A21:C21 A30:C30 A38:C38 A111:C111 A142:C142</xm:sqref>
        </x14:dataValidation>
        <x14:dataValidation type="list" allowBlank="1" showInputMessage="1" showErrorMessage="1" xr:uid="{00000000-0002-0000-0300-000001000000}">
          <x14:formula1>
            <xm:f>Datos!$B$8:$B$11</xm:f>
          </x14:formula1>
          <xm:sqref>D21:F21 D30:F30 D38:F38 D111:F111 D142:F142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5" tint="-0.249977111117893"/>
  </sheetPr>
  <dimension ref="A1:Q58"/>
  <sheetViews>
    <sheetView showGridLines="0" topLeftCell="A31" zoomScaleNormal="100" zoomScaleSheetLayoutView="90" workbookViewId="0">
      <selection activeCell="K6" sqref="K6:N6"/>
    </sheetView>
  </sheetViews>
  <sheetFormatPr baseColWidth="10" defaultRowHeight="16.5" x14ac:dyDescent="0.3"/>
  <cols>
    <col min="1" max="1" width="9.42578125" style="1" customWidth="1"/>
    <col min="2" max="2" width="14.85546875" style="1" customWidth="1"/>
    <col min="3" max="3" width="13.5703125" style="1" customWidth="1"/>
    <col min="4" max="4" width="5.7109375" style="1" customWidth="1"/>
    <col min="5" max="5" width="12" style="1" customWidth="1"/>
    <col min="6" max="6" width="9.42578125" style="1" customWidth="1"/>
    <col min="7" max="7" width="14.5703125" style="1" customWidth="1"/>
    <col min="8" max="9" width="9.42578125" style="1" customWidth="1"/>
    <col min="10" max="10" width="10.42578125" style="1" customWidth="1"/>
    <col min="11" max="11" width="11.7109375" style="1" customWidth="1"/>
    <col min="12" max="12" width="12.140625" style="1" customWidth="1"/>
    <col min="13" max="13" width="6.7109375" style="1" customWidth="1"/>
    <col min="14" max="14" width="9.85546875" style="1" customWidth="1"/>
    <col min="15" max="15" width="11.42578125" style="1"/>
    <col min="16" max="16" width="9.85546875" style="1" customWidth="1"/>
    <col min="17" max="17" width="11.140625" style="1" customWidth="1"/>
    <col min="18" max="18" width="13.5703125" style="1" bestFit="1" customWidth="1"/>
    <col min="19" max="16384" width="11.42578125" style="1"/>
  </cols>
  <sheetData>
    <row r="1" spans="1:17" ht="74.099999999999994" customHeight="1" thickBot="1" x14ac:dyDescent="0.35">
      <c r="A1" s="506" t="s">
        <v>136</v>
      </c>
      <c r="B1" s="507"/>
      <c r="C1" s="507"/>
      <c r="D1" s="507"/>
      <c r="E1" s="507"/>
      <c r="F1" s="507"/>
      <c r="G1" s="507"/>
      <c r="H1" s="507"/>
      <c r="I1" s="507"/>
      <c r="J1" s="507"/>
      <c r="K1" s="507"/>
      <c r="L1" s="507"/>
      <c r="M1" s="507"/>
      <c r="N1" s="507"/>
      <c r="O1" s="507"/>
      <c r="P1" s="507"/>
      <c r="Q1" s="507"/>
    </row>
    <row r="2" spans="1:17" ht="18.95" customHeight="1" x14ac:dyDescent="0.3">
      <c r="A2" s="520" t="s">
        <v>0</v>
      </c>
      <c r="B2" s="521"/>
      <c r="C2" s="521"/>
      <c r="D2" s="521"/>
      <c r="E2" s="521"/>
      <c r="F2" s="521"/>
      <c r="G2" s="521"/>
      <c r="H2" s="521"/>
      <c r="I2" s="521"/>
      <c r="J2" s="521"/>
      <c r="K2" s="521"/>
      <c r="L2" s="521"/>
      <c r="M2" s="521"/>
      <c r="N2" s="521"/>
      <c r="O2" s="521"/>
      <c r="P2" s="521"/>
      <c r="Q2" s="522"/>
    </row>
    <row r="3" spans="1:17" ht="15.75" customHeight="1" x14ac:dyDescent="0.3">
      <c r="A3" s="2"/>
      <c r="Q3" s="5"/>
    </row>
    <row r="4" spans="1:17" ht="27" customHeight="1" x14ac:dyDescent="0.3">
      <c r="A4" s="492" t="s">
        <v>1</v>
      </c>
      <c r="B4" s="493"/>
      <c r="C4" s="493"/>
      <c r="D4" s="493"/>
      <c r="E4" s="493"/>
      <c r="F4" s="493"/>
      <c r="G4" s="493"/>
      <c r="H4" s="493"/>
      <c r="I4" s="493"/>
      <c r="J4" s="493"/>
      <c r="K4" s="493"/>
      <c r="L4" s="493"/>
      <c r="M4" s="493"/>
      <c r="N4" s="493"/>
      <c r="O4" s="493"/>
      <c r="P4" s="493"/>
      <c r="Q4" s="494"/>
    </row>
    <row r="5" spans="1:17" ht="18" customHeight="1" x14ac:dyDescent="0.3">
      <c r="A5" s="516" t="s">
        <v>37</v>
      </c>
      <c r="B5" s="517"/>
      <c r="C5" s="517"/>
      <c r="D5" s="517" t="s">
        <v>112</v>
      </c>
      <c r="E5" s="517"/>
      <c r="F5" s="517"/>
      <c r="G5" s="518" t="s">
        <v>2</v>
      </c>
      <c r="H5" s="518"/>
      <c r="I5" s="518"/>
      <c r="J5" s="518"/>
      <c r="K5" s="518" t="s">
        <v>98</v>
      </c>
      <c r="L5" s="518"/>
      <c r="M5" s="518"/>
      <c r="N5" s="518"/>
      <c r="O5" s="518" t="s">
        <v>207</v>
      </c>
      <c r="P5" s="518"/>
      <c r="Q5" s="523"/>
    </row>
    <row r="6" spans="1:17" s="15" customFormat="1" ht="69" customHeight="1" x14ac:dyDescent="0.3">
      <c r="A6" s="514" t="str">
        <f>MIR!A5</f>
        <v>INTERAPAS</v>
      </c>
      <c r="B6" s="515"/>
      <c r="C6" s="515"/>
      <c r="D6" s="515" t="str">
        <f>MIR!D5</f>
        <v>GI25</v>
      </c>
      <c r="E6" s="515"/>
      <c r="F6" s="515"/>
      <c r="G6" s="515" t="str">
        <f>MIR!G5</f>
        <v>Gestión Integral del Agua</v>
      </c>
      <c r="H6" s="515"/>
      <c r="I6" s="515"/>
      <c r="J6" s="515"/>
      <c r="K6" s="519" t="str">
        <f>MIR!K5</f>
        <v>Dirección General, Atención Social, Dirección Jurídica, Unidad de Transaparencia, Unidad de Comunicación Social y Cultura del Agua, Unidad de Informática y Sistemas, Dirección de Proyectos y Fraccionamientos, Dirección de Administración y Finanzas y OIC.</v>
      </c>
      <c r="L6" s="519"/>
      <c r="M6" s="519"/>
      <c r="N6" s="519"/>
      <c r="O6" s="524">
        <f>MIR!O5</f>
        <v>829515644.12</v>
      </c>
      <c r="P6" s="524"/>
      <c r="Q6" s="525"/>
    </row>
    <row r="7" spans="1:17" ht="17.25" customHeight="1" x14ac:dyDescent="0.3">
      <c r="A7" s="296" t="s">
        <v>3</v>
      </c>
      <c r="B7" s="297"/>
      <c r="C7" s="297"/>
      <c r="D7" s="297"/>
      <c r="E7" s="297"/>
      <c r="F7" s="297"/>
      <c r="G7" s="297"/>
      <c r="H7" s="297"/>
      <c r="I7" s="297"/>
      <c r="J7" s="297"/>
      <c r="K7" s="297"/>
      <c r="L7" s="297"/>
      <c r="M7" s="297"/>
      <c r="N7" s="297"/>
      <c r="O7" s="297"/>
      <c r="P7" s="297"/>
      <c r="Q7" s="298"/>
    </row>
    <row r="8" spans="1:17" ht="18" x14ac:dyDescent="0.3">
      <c r="A8" s="2"/>
      <c r="B8" s="437" t="s">
        <v>40</v>
      </c>
      <c r="C8" s="278"/>
      <c r="D8" s="278"/>
      <c r="E8" s="278"/>
      <c r="F8" s="278"/>
      <c r="G8" s="438"/>
      <c r="H8" s="44"/>
      <c r="I8" s="44"/>
      <c r="J8" s="44"/>
      <c r="K8" s="508" t="s">
        <v>38</v>
      </c>
      <c r="L8" s="493"/>
      <c r="M8" s="493"/>
      <c r="N8" s="493"/>
      <c r="O8" s="493"/>
      <c r="P8" s="509"/>
      <c r="Q8" s="3"/>
    </row>
    <row r="9" spans="1:17" ht="44.25" customHeight="1" x14ac:dyDescent="0.3">
      <c r="A9" s="2"/>
      <c r="B9" s="19" t="s">
        <v>41</v>
      </c>
      <c r="C9" s="265" t="str">
        <f>MIR!C8</f>
        <v>Economía sustentable para San Luis Potosí.</v>
      </c>
      <c r="D9" s="265"/>
      <c r="E9" s="265"/>
      <c r="F9" s="265"/>
      <c r="G9" s="513"/>
      <c r="H9" s="4"/>
      <c r="I9" s="4"/>
      <c r="J9" s="4"/>
      <c r="K9" s="19" t="s">
        <v>39</v>
      </c>
      <c r="L9" s="510" t="str">
        <f>MIR!L8</f>
        <v>Contribuir al acceso universal del agua mediante el fortalecimiento de la infraestructura y la implementación de una nueva tecnología, así como la concientización y el uso responsable del agua.</v>
      </c>
      <c r="M9" s="510"/>
      <c r="N9" s="510"/>
      <c r="O9" s="510"/>
      <c r="P9" s="511"/>
      <c r="Q9" s="5"/>
    </row>
    <row r="10" spans="1:17" ht="35.25" customHeight="1" x14ac:dyDescent="0.3">
      <c r="A10" s="2"/>
      <c r="B10" s="21" t="s">
        <v>99</v>
      </c>
      <c r="C10" s="265" t="str">
        <f>MIR!C9</f>
        <v>Recuperación hídrica con enfoque de cuencas.</v>
      </c>
      <c r="D10" s="265"/>
      <c r="E10" s="265"/>
      <c r="F10" s="265"/>
      <c r="G10" s="513"/>
      <c r="H10" s="6"/>
      <c r="I10" s="6"/>
      <c r="J10" s="6"/>
      <c r="K10" s="19" t="s">
        <v>100</v>
      </c>
      <c r="L10" s="510" t="str">
        <f>MIR!L9</f>
        <v>Fortalecer la infarestructura para el abastecimiento de agua potable en el municipio.</v>
      </c>
      <c r="M10" s="510"/>
      <c r="N10" s="510"/>
      <c r="O10" s="510"/>
      <c r="P10" s="511"/>
      <c r="Q10" s="5"/>
    </row>
    <row r="11" spans="1:17" ht="45.75" customHeight="1" x14ac:dyDescent="0.3">
      <c r="A11" s="2"/>
      <c r="B11" s="22" t="s">
        <v>42</v>
      </c>
      <c r="C11" s="386" t="str">
        <f>MIR!C10</f>
        <v>Incrementar la infraestructura Hidráulica en el Estado, nuevas presas, pozos, redes de distribución de agua potable, sistema de drenaje y alcantarillado.</v>
      </c>
      <c r="D11" s="386"/>
      <c r="E11" s="386"/>
      <c r="F11" s="386"/>
      <c r="G11" s="512"/>
      <c r="H11" s="7"/>
      <c r="I11" s="7"/>
      <c r="J11" s="7"/>
      <c r="K11" s="24" t="s">
        <v>101</v>
      </c>
      <c r="L11" s="386" t="str">
        <f>MIR!L10</f>
        <v>Proveer servicios de agua potable con calidad y eficiencia para abatir la escasez en zonas afectadas.</v>
      </c>
      <c r="M11" s="386"/>
      <c r="N11" s="386"/>
      <c r="O11" s="386"/>
      <c r="P11" s="512"/>
      <c r="Q11" s="5"/>
    </row>
    <row r="12" spans="1:17" ht="6" customHeight="1" x14ac:dyDescent="0.3">
      <c r="A12" s="8"/>
      <c r="B12" s="9"/>
      <c r="C12" s="9"/>
      <c r="D12" s="9"/>
      <c r="E12" s="9"/>
      <c r="F12" s="10"/>
      <c r="G12" s="10"/>
      <c r="H12" s="10"/>
      <c r="I12" s="10"/>
      <c r="J12" s="10"/>
      <c r="K12" s="10"/>
      <c r="L12" s="10"/>
      <c r="Q12" s="5"/>
    </row>
    <row r="13" spans="1:17" ht="19.5" customHeight="1" x14ac:dyDescent="0.3">
      <c r="A13" s="296" t="s">
        <v>4</v>
      </c>
      <c r="B13" s="297"/>
      <c r="C13" s="297"/>
      <c r="D13" s="297"/>
      <c r="E13" s="297"/>
      <c r="F13" s="297"/>
      <c r="G13" s="297"/>
      <c r="H13" s="297"/>
      <c r="I13" s="297"/>
      <c r="J13" s="297"/>
      <c r="K13" s="297"/>
      <c r="L13" s="297"/>
      <c r="M13" s="297"/>
      <c r="N13" s="297"/>
      <c r="O13" s="297"/>
      <c r="P13" s="297"/>
      <c r="Q13" s="298"/>
    </row>
    <row r="14" spans="1:17" ht="46.5" customHeight="1" x14ac:dyDescent="0.3">
      <c r="A14" s="453" t="s">
        <v>43</v>
      </c>
      <c r="B14" s="454"/>
      <c r="C14" s="455" t="str">
        <f>MIR!A16</f>
        <v>Contribuir para que la gestión integral del agua, pueda contar con una política pública, así como una planificación y regulación que permita fortalecer, implementar o en su caso modificar reglamentos y/o lineamientos internos que acoten y definan las responsabilidades del Organismo Operador de Agua INTERAPAS, para su correcto funcionamiento.</v>
      </c>
      <c r="D14" s="455"/>
      <c r="E14" s="455"/>
      <c r="F14" s="455"/>
      <c r="G14" s="455"/>
      <c r="H14" s="455"/>
      <c r="I14" s="455"/>
      <c r="J14" s="455"/>
      <c r="K14" s="455"/>
      <c r="L14" s="455"/>
      <c r="M14" s="455"/>
      <c r="N14" s="455"/>
      <c r="O14" s="455"/>
      <c r="P14" s="455"/>
      <c r="Q14" s="456"/>
    </row>
    <row r="15" spans="1:17" ht="6" customHeight="1" x14ac:dyDescent="0.3">
      <c r="A15" s="11"/>
      <c r="B15" s="12"/>
      <c r="C15" s="12"/>
      <c r="D15" s="12"/>
      <c r="E15" s="12"/>
      <c r="F15" s="12"/>
      <c r="G15" s="12"/>
      <c r="H15" s="12"/>
      <c r="I15" s="12"/>
      <c r="J15" s="12"/>
      <c r="K15" s="12"/>
      <c r="L15" s="12"/>
      <c r="Q15" s="5"/>
    </row>
    <row r="16" spans="1:17" x14ac:dyDescent="0.3">
      <c r="A16" s="437" t="s">
        <v>5</v>
      </c>
      <c r="B16" s="278"/>
      <c r="C16" s="278"/>
      <c r="D16" s="278"/>
      <c r="E16" s="278"/>
      <c r="F16" s="278"/>
      <c r="G16" s="278"/>
      <c r="H16" s="278"/>
      <c r="I16" s="278"/>
      <c r="J16" s="278"/>
      <c r="K16" s="278"/>
      <c r="L16" s="278"/>
      <c r="M16" s="278"/>
      <c r="N16" s="278"/>
      <c r="O16" s="278"/>
      <c r="P16" s="278"/>
      <c r="Q16" s="438"/>
    </row>
    <row r="17" spans="1:17" s="14" customFormat="1" ht="39" customHeight="1" x14ac:dyDescent="0.3">
      <c r="A17" s="445" t="s">
        <v>137</v>
      </c>
      <c r="B17" s="446"/>
      <c r="C17" s="441" t="str">
        <f>MIR!F16</f>
        <v>1. Eficiencia de auditoría financiera y de cumplimiento.</v>
      </c>
      <c r="D17" s="441"/>
      <c r="E17" s="441"/>
      <c r="F17" s="441"/>
      <c r="G17" s="441"/>
      <c r="H17" s="441"/>
      <c r="I17" s="441"/>
      <c r="J17" s="441"/>
      <c r="K17" s="441"/>
      <c r="L17" s="441"/>
      <c r="M17" s="441"/>
      <c r="N17" s="441"/>
      <c r="O17" s="441"/>
      <c r="P17" s="441"/>
      <c r="Q17" s="442"/>
    </row>
    <row r="18" spans="1:17" ht="51" customHeight="1" x14ac:dyDescent="0.3">
      <c r="A18" s="447" t="s">
        <v>120</v>
      </c>
      <c r="B18" s="443"/>
      <c r="C18" s="443"/>
      <c r="D18" s="443"/>
      <c r="E18" s="68" t="s">
        <v>81</v>
      </c>
      <c r="F18" s="443" t="s">
        <v>7</v>
      </c>
      <c r="G18" s="443"/>
      <c r="H18" s="443" t="s">
        <v>102</v>
      </c>
      <c r="I18" s="443"/>
      <c r="J18" s="448" t="s">
        <v>103</v>
      </c>
      <c r="K18" s="449"/>
      <c r="L18" s="449"/>
      <c r="M18" s="450"/>
      <c r="N18" s="443" t="s">
        <v>114</v>
      </c>
      <c r="O18" s="443"/>
      <c r="P18" s="443"/>
      <c r="Q18" s="444"/>
    </row>
    <row r="19" spans="1:17" s="45" customFormat="1" ht="27.95" customHeight="1" x14ac:dyDescent="0.25">
      <c r="A19" s="484" t="s">
        <v>298</v>
      </c>
      <c r="B19" s="485"/>
      <c r="C19" s="485"/>
      <c r="D19" s="485"/>
      <c r="E19" s="488" t="str">
        <f>MIR!A21</f>
        <v>Estratégico</v>
      </c>
      <c r="F19" s="488" t="str">
        <f>MIR!D21</f>
        <v>Eficacia</v>
      </c>
      <c r="G19" s="488"/>
      <c r="H19" s="488" t="s">
        <v>52</v>
      </c>
      <c r="I19" s="488"/>
      <c r="J19" s="497" t="s">
        <v>124</v>
      </c>
      <c r="K19" s="498"/>
      <c r="L19" s="498"/>
      <c r="M19" s="499"/>
      <c r="N19" s="488"/>
      <c r="O19" s="488"/>
      <c r="P19" s="488"/>
      <c r="Q19" s="490"/>
    </row>
    <row r="20" spans="1:17" s="45" customFormat="1" ht="72.75" customHeight="1" x14ac:dyDescent="0.25">
      <c r="A20" s="486"/>
      <c r="B20" s="487"/>
      <c r="C20" s="487"/>
      <c r="D20" s="487"/>
      <c r="E20" s="489"/>
      <c r="F20" s="489"/>
      <c r="G20" s="489"/>
      <c r="H20" s="489"/>
      <c r="I20" s="489"/>
      <c r="J20" s="500"/>
      <c r="K20" s="501"/>
      <c r="L20" s="501"/>
      <c r="M20" s="502"/>
      <c r="N20" s="489"/>
      <c r="O20" s="489"/>
      <c r="P20" s="489"/>
      <c r="Q20" s="491"/>
    </row>
    <row r="21" spans="1:17" ht="24.75" customHeight="1" x14ac:dyDescent="0.3">
      <c r="A21" s="447" t="s">
        <v>8</v>
      </c>
      <c r="B21" s="443"/>
      <c r="C21" s="443"/>
      <c r="D21" s="457" t="s">
        <v>213</v>
      </c>
      <c r="E21" s="457"/>
      <c r="F21" s="457"/>
      <c r="G21" s="457"/>
      <c r="H21" s="457"/>
      <c r="I21" s="457"/>
      <c r="J21" s="457"/>
      <c r="K21" s="457"/>
      <c r="L21" s="457"/>
      <c r="M21" s="457"/>
      <c r="N21" s="457"/>
      <c r="O21" s="457"/>
      <c r="P21" s="457"/>
      <c r="Q21" s="458"/>
    </row>
    <row r="22" spans="1:17" ht="6" customHeight="1" x14ac:dyDescent="0.3">
      <c r="A22" s="11"/>
      <c r="B22" s="12"/>
      <c r="C22" s="12"/>
      <c r="D22" s="12"/>
      <c r="E22" s="12"/>
      <c r="F22" s="12"/>
      <c r="G22" s="12"/>
      <c r="H22" s="12"/>
      <c r="I22" s="12"/>
      <c r="J22" s="12"/>
      <c r="K22" s="12"/>
      <c r="L22" s="12"/>
      <c r="Q22" s="5"/>
    </row>
    <row r="23" spans="1:17" x14ac:dyDescent="0.3">
      <c r="A23" s="437" t="s">
        <v>9</v>
      </c>
      <c r="B23" s="278"/>
      <c r="C23" s="278"/>
      <c r="D23" s="278"/>
      <c r="E23" s="278"/>
      <c r="F23" s="278"/>
      <c r="G23" s="278"/>
      <c r="H23" s="278"/>
      <c r="I23" s="278"/>
      <c r="J23" s="278"/>
      <c r="K23" s="278"/>
      <c r="L23" s="278"/>
      <c r="M23" s="278"/>
      <c r="N23" s="278"/>
      <c r="O23" s="278"/>
      <c r="P23" s="278"/>
      <c r="Q23" s="438"/>
    </row>
    <row r="24" spans="1:17" ht="16.5" customHeight="1" x14ac:dyDescent="0.3">
      <c r="A24" s="439" t="s">
        <v>10</v>
      </c>
      <c r="B24" s="440"/>
      <c r="C24" s="440" t="s">
        <v>11</v>
      </c>
      <c r="D24" s="440"/>
      <c r="E24" s="440"/>
      <c r="F24" s="440" t="s">
        <v>12</v>
      </c>
      <c r="G24" s="440"/>
      <c r="H24" s="440"/>
      <c r="I24" s="440" t="s">
        <v>13</v>
      </c>
      <c r="J24" s="440"/>
      <c r="K24" s="440"/>
      <c r="L24" s="440" t="s">
        <v>14</v>
      </c>
      <c r="M24" s="440"/>
      <c r="N24" s="440"/>
      <c r="O24" s="440" t="s">
        <v>15</v>
      </c>
      <c r="P24" s="440"/>
      <c r="Q24" s="529"/>
    </row>
    <row r="25" spans="1:17" ht="17.25" customHeight="1" x14ac:dyDescent="0.3">
      <c r="A25" s="495" t="s">
        <v>138</v>
      </c>
      <c r="B25" s="496"/>
      <c r="C25" s="496" t="s">
        <v>138</v>
      </c>
      <c r="D25" s="496"/>
      <c r="E25" s="496"/>
      <c r="F25" s="496" t="s">
        <v>138</v>
      </c>
      <c r="G25" s="496"/>
      <c r="H25" s="496"/>
      <c r="I25" s="496" t="s">
        <v>138</v>
      </c>
      <c r="J25" s="496"/>
      <c r="K25" s="496"/>
      <c r="L25" s="526" t="s">
        <v>138</v>
      </c>
      <c r="M25" s="526"/>
      <c r="N25" s="526"/>
      <c r="O25" s="527" t="s">
        <v>138</v>
      </c>
      <c r="P25" s="527"/>
      <c r="Q25" s="528"/>
    </row>
    <row r="26" spans="1:17" ht="21" customHeight="1" x14ac:dyDescent="0.3">
      <c r="A26" s="431" t="s">
        <v>16</v>
      </c>
      <c r="B26" s="432"/>
      <c r="C26" s="432"/>
      <c r="D26" s="433" t="str">
        <f>MIR!J16</f>
        <v>Información de la Dirección de Administración y Finanzas.</v>
      </c>
      <c r="E26" s="433"/>
      <c r="F26" s="433"/>
      <c r="G26" s="433"/>
      <c r="H26" s="433"/>
      <c r="I26" s="433"/>
      <c r="J26" s="433"/>
      <c r="K26" s="433"/>
      <c r="L26" s="433"/>
      <c r="M26" s="433"/>
      <c r="N26" s="433"/>
      <c r="O26" s="433"/>
      <c r="P26" s="433"/>
      <c r="Q26" s="434"/>
    </row>
    <row r="27" spans="1:17" ht="32.25" customHeight="1" x14ac:dyDescent="0.3">
      <c r="A27" s="435" t="s">
        <v>104</v>
      </c>
      <c r="B27" s="436"/>
      <c r="C27" s="436"/>
      <c r="D27" s="451" t="str">
        <f>MIR!N16</f>
        <v>Con la capacitación, el fortalecimiento y mejora continua en los empleados, se perfeccionan los procedimientos y se reducen las observaciones por parte del IFSE o ASF.</v>
      </c>
      <c r="E27" s="451"/>
      <c r="F27" s="451"/>
      <c r="G27" s="451"/>
      <c r="H27" s="451"/>
      <c r="I27" s="451"/>
      <c r="J27" s="451"/>
      <c r="K27" s="451"/>
      <c r="L27" s="451"/>
      <c r="M27" s="451"/>
      <c r="N27" s="451"/>
      <c r="O27" s="451"/>
      <c r="P27" s="451"/>
      <c r="Q27" s="452"/>
    </row>
    <row r="28" spans="1:17" ht="5.25" customHeight="1" x14ac:dyDescent="0.3">
      <c r="A28" s="46"/>
      <c r="B28" s="12"/>
      <c r="C28" s="12"/>
      <c r="D28" s="12"/>
      <c r="E28" s="12"/>
      <c r="F28" s="12"/>
      <c r="G28" s="12"/>
      <c r="H28" s="12"/>
      <c r="I28" s="12"/>
      <c r="J28" s="12"/>
      <c r="K28" s="12"/>
      <c r="L28" s="12"/>
      <c r="Q28" s="5"/>
    </row>
    <row r="29" spans="1:17" x14ac:dyDescent="0.3">
      <c r="A29" s="277" t="s">
        <v>17</v>
      </c>
      <c r="B29" s="278"/>
      <c r="C29" s="278"/>
      <c r="D29" s="278"/>
      <c r="E29" s="278"/>
      <c r="F29" s="278"/>
      <c r="G29" s="278"/>
      <c r="H29" s="278"/>
      <c r="I29" s="278"/>
      <c r="J29" s="278"/>
      <c r="K29" s="278"/>
      <c r="L29" s="278"/>
      <c r="M29" s="278"/>
      <c r="N29" s="278"/>
      <c r="O29" s="278"/>
      <c r="P29" s="278"/>
      <c r="Q29" s="279"/>
    </row>
    <row r="30" spans="1:17" s="58" customFormat="1" ht="64.5" customHeight="1" x14ac:dyDescent="0.25">
      <c r="A30" s="537" t="s">
        <v>105</v>
      </c>
      <c r="B30" s="532"/>
      <c r="C30" s="532" t="s">
        <v>106</v>
      </c>
      <c r="D30" s="532"/>
      <c r="E30" s="532"/>
      <c r="F30" s="532" t="s">
        <v>107</v>
      </c>
      <c r="G30" s="532"/>
      <c r="H30" s="532"/>
      <c r="I30" s="532" t="s">
        <v>140</v>
      </c>
      <c r="J30" s="532"/>
      <c r="K30" s="532"/>
      <c r="L30" s="540" t="s">
        <v>18</v>
      </c>
      <c r="M30" s="540"/>
      <c r="N30" s="540"/>
      <c r="O30" s="530" t="str">
        <f>MIR!J21</f>
        <v>Al cierre del ejercicio 2023, se tiene una eficiencia en auditoría financiera y de cumplimiento del 71.26 %.</v>
      </c>
      <c r="P30" s="530"/>
      <c r="Q30" s="531"/>
    </row>
    <row r="31" spans="1:17" s="59" customFormat="1" ht="66.75" customHeight="1" x14ac:dyDescent="0.25">
      <c r="A31" s="538" t="str">
        <f>MIR!N21</f>
        <v>Cerrar el ejercicio 2024 al menos con un incrrmento del un 5 % más, en el cumplimiento de la auditoría financiera y de cumplimiento.</v>
      </c>
      <c r="B31" s="539"/>
      <c r="C31" s="541" t="s">
        <v>139</v>
      </c>
      <c r="D31" s="535"/>
      <c r="E31" s="535"/>
      <c r="F31" s="535" t="s">
        <v>58</v>
      </c>
      <c r="G31" s="535"/>
      <c r="H31" s="535"/>
      <c r="I31" s="533"/>
      <c r="J31" s="533"/>
      <c r="K31" s="533"/>
      <c r="L31" s="534" t="s">
        <v>19</v>
      </c>
      <c r="M31" s="534"/>
      <c r="N31" s="534"/>
      <c r="O31" s="535">
        <v>2024</v>
      </c>
      <c r="P31" s="535"/>
      <c r="Q31" s="536"/>
    </row>
    <row r="32" spans="1:17" ht="10.5" customHeight="1" x14ac:dyDescent="0.35">
      <c r="A32" s="47"/>
      <c r="B32" s="48"/>
      <c r="C32" s="48"/>
      <c r="D32" s="48"/>
      <c r="E32" s="48"/>
      <c r="F32" s="48"/>
      <c r="G32" s="48"/>
      <c r="H32" s="48"/>
      <c r="I32" s="48"/>
      <c r="J32" s="48"/>
      <c r="K32" s="48"/>
      <c r="L32" s="48"/>
      <c r="N32" s="49"/>
      <c r="O32" s="49"/>
      <c r="P32" s="49"/>
      <c r="Q32" s="5"/>
    </row>
    <row r="33" spans="1:17" ht="23.25" customHeight="1" x14ac:dyDescent="0.3">
      <c r="A33" s="492" t="s">
        <v>83</v>
      </c>
      <c r="B33" s="493"/>
      <c r="C33" s="493"/>
      <c r="D33" s="493"/>
      <c r="E33" s="493"/>
      <c r="F33" s="493"/>
      <c r="G33" s="493"/>
      <c r="H33" s="493"/>
      <c r="I33" s="493"/>
      <c r="J33" s="493"/>
      <c r="K33" s="493"/>
      <c r="L33" s="493"/>
      <c r="M33" s="493"/>
      <c r="N33" s="493"/>
      <c r="O33" s="493"/>
      <c r="P33" s="493"/>
      <c r="Q33" s="494"/>
    </row>
    <row r="34" spans="1:17" x14ac:dyDescent="0.3">
      <c r="A34" s="503" t="s">
        <v>33</v>
      </c>
      <c r="B34" s="504"/>
      <c r="C34" s="504"/>
      <c r="D34" s="504"/>
      <c r="E34" s="504"/>
      <c r="F34" s="504"/>
      <c r="G34" s="504"/>
      <c r="H34" s="504"/>
      <c r="I34" s="504"/>
      <c r="J34" s="504"/>
      <c r="K34" s="504"/>
      <c r="L34" s="504"/>
      <c r="M34" s="504"/>
      <c r="N34" s="504"/>
      <c r="O34" s="504"/>
      <c r="P34" s="504"/>
      <c r="Q34" s="505"/>
    </row>
    <row r="35" spans="1:17" x14ac:dyDescent="0.3">
      <c r="A35" s="503" t="s">
        <v>34</v>
      </c>
      <c r="B35" s="504"/>
      <c r="C35" s="504"/>
      <c r="D35" s="504"/>
      <c r="E35" s="504"/>
      <c r="F35" s="504"/>
      <c r="G35" s="504"/>
      <c r="H35" s="504"/>
      <c r="I35" s="504"/>
      <c r="J35" s="504"/>
      <c r="K35" s="504"/>
      <c r="L35" s="504"/>
      <c r="M35" s="504"/>
      <c r="N35" s="504"/>
      <c r="O35" s="504"/>
      <c r="P35" s="504"/>
      <c r="Q35" s="505"/>
    </row>
    <row r="36" spans="1:17" x14ac:dyDescent="0.3">
      <c r="A36" s="468" t="s">
        <v>88</v>
      </c>
      <c r="B36" s="469"/>
      <c r="C36" s="429" t="s">
        <v>299</v>
      </c>
      <c r="D36" s="429"/>
      <c r="E36" s="429"/>
      <c r="F36" s="429"/>
      <c r="G36" s="429"/>
      <c r="H36" s="429"/>
      <c r="I36" s="429"/>
      <c r="J36" s="429"/>
      <c r="K36" s="429"/>
      <c r="L36" s="429"/>
      <c r="M36" s="429"/>
      <c r="N36" s="429"/>
      <c r="O36" s="429"/>
      <c r="P36" s="429"/>
      <c r="Q36" s="430"/>
    </row>
    <row r="37" spans="1:17" ht="20.25" customHeight="1" x14ac:dyDescent="0.3">
      <c r="A37" s="468" t="s">
        <v>89</v>
      </c>
      <c r="B37" s="469"/>
      <c r="C37" s="470" t="s">
        <v>300</v>
      </c>
      <c r="D37" s="470"/>
      <c r="E37" s="470"/>
      <c r="F37" s="470"/>
      <c r="G37" s="470"/>
      <c r="H37" s="470"/>
      <c r="I37" s="470"/>
      <c r="J37" s="470"/>
      <c r="K37" s="470"/>
      <c r="L37" s="470"/>
      <c r="M37" s="470"/>
      <c r="N37" s="470"/>
      <c r="O37" s="470"/>
      <c r="P37" s="470"/>
      <c r="Q37" s="471"/>
    </row>
    <row r="38" spans="1:17" ht="16.5" customHeight="1" x14ac:dyDescent="0.3">
      <c r="A38" s="472" t="s">
        <v>90</v>
      </c>
      <c r="B38" s="473"/>
      <c r="C38" s="457" t="s">
        <v>93</v>
      </c>
      <c r="D38" s="457"/>
      <c r="E38" s="457"/>
      <c r="F38" s="457"/>
      <c r="G38" s="457"/>
      <c r="H38" s="457"/>
      <c r="I38" s="457"/>
      <c r="J38" s="457"/>
      <c r="K38" s="457"/>
      <c r="L38" s="457"/>
      <c r="M38" s="457"/>
      <c r="N38" s="457"/>
      <c r="O38" s="457"/>
      <c r="P38" s="457"/>
      <c r="Q38" s="474"/>
    </row>
    <row r="39" spans="1:17" ht="12.75" customHeight="1" x14ac:dyDescent="0.35">
      <c r="A39" s="50"/>
      <c r="B39" s="49"/>
      <c r="C39" s="49"/>
      <c r="D39" s="49"/>
      <c r="E39" s="49"/>
      <c r="F39" s="49"/>
      <c r="G39" s="49"/>
      <c r="H39" s="49"/>
      <c r="I39" s="49"/>
      <c r="J39" s="49"/>
      <c r="K39" s="49"/>
      <c r="L39" s="49"/>
      <c r="Q39" s="5"/>
    </row>
    <row r="40" spans="1:17" x14ac:dyDescent="0.3">
      <c r="A40" s="480" t="s">
        <v>84</v>
      </c>
      <c r="B40" s="481"/>
      <c r="C40" s="481"/>
      <c r="D40" s="481"/>
      <c r="E40" s="481"/>
      <c r="F40" s="481"/>
      <c r="G40" s="481"/>
      <c r="H40" s="481"/>
      <c r="I40" s="481"/>
      <c r="J40" s="481"/>
      <c r="K40" s="481"/>
      <c r="L40" s="481"/>
      <c r="M40" s="481"/>
      <c r="N40" s="481"/>
      <c r="O40" s="481"/>
      <c r="P40" s="481"/>
      <c r="Q40" s="482"/>
    </row>
    <row r="41" spans="1:17" s="13" customFormat="1" x14ac:dyDescent="0.3">
      <c r="A41" s="73" t="s">
        <v>20</v>
      </c>
      <c r="B41" s="74" t="s">
        <v>21</v>
      </c>
      <c r="C41" s="483" t="s">
        <v>22</v>
      </c>
      <c r="D41" s="483"/>
      <c r="E41" s="74" t="s">
        <v>23</v>
      </c>
      <c r="F41" s="483" t="s">
        <v>24</v>
      </c>
      <c r="G41" s="483"/>
      <c r="H41" s="483" t="s">
        <v>25</v>
      </c>
      <c r="I41" s="483"/>
      <c r="J41" s="483" t="s">
        <v>26</v>
      </c>
      <c r="K41" s="483"/>
      <c r="L41" s="483" t="s">
        <v>27</v>
      </c>
      <c r="M41" s="483"/>
      <c r="N41" s="74" t="s">
        <v>28</v>
      </c>
      <c r="O41" s="74" t="s">
        <v>29</v>
      </c>
      <c r="P41" s="74" t="s">
        <v>30</v>
      </c>
      <c r="Q41" s="75" t="s">
        <v>31</v>
      </c>
    </row>
    <row r="42" spans="1:17" x14ac:dyDescent="0.3">
      <c r="A42" s="98"/>
      <c r="B42" s="98"/>
      <c r="C42" s="98"/>
      <c r="D42" s="98"/>
      <c r="E42" s="98"/>
      <c r="F42" s="98"/>
      <c r="G42" s="98"/>
      <c r="H42" s="98"/>
      <c r="I42" s="98"/>
      <c r="J42" s="98"/>
      <c r="K42" s="98"/>
      <c r="L42" s="98"/>
      <c r="M42" s="98"/>
      <c r="N42" s="98"/>
      <c r="O42" s="98"/>
      <c r="P42" s="98"/>
      <c r="Q42" s="98">
        <v>62</v>
      </c>
    </row>
    <row r="43" spans="1:17" ht="18" x14ac:dyDescent="0.35">
      <c r="A43" s="50"/>
      <c r="B43" s="49"/>
      <c r="C43" s="49"/>
      <c r="D43" s="49"/>
      <c r="E43" s="49"/>
      <c r="F43" s="49"/>
      <c r="G43" s="49"/>
      <c r="H43" s="49"/>
      <c r="I43" s="49"/>
      <c r="O43" s="51" t="s">
        <v>32</v>
      </c>
      <c r="P43" s="463">
        <f>+A42+B42+C42+E42+G42+I42+K42+L42+N42+O42+P42+Q42</f>
        <v>62</v>
      </c>
      <c r="Q43" s="464"/>
    </row>
    <row r="44" spans="1:17" ht="7.5" customHeight="1" x14ac:dyDescent="0.35">
      <c r="A44" s="50"/>
      <c r="B44" s="49"/>
      <c r="C44" s="49"/>
      <c r="D44" s="49"/>
      <c r="E44" s="49"/>
      <c r="F44" s="49"/>
      <c r="G44" s="49"/>
      <c r="H44" s="49"/>
      <c r="I44" s="49"/>
      <c r="J44" s="52"/>
      <c r="K44" s="49"/>
      <c r="L44" s="49"/>
      <c r="Q44" s="5"/>
    </row>
    <row r="45" spans="1:17" ht="7.5" customHeight="1" x14ac:dyDescent="0.35">
      <c r="A45" s="50"/>
      <c r="B45" s="49"/>
      <c r="C45" s="49"/>
      <c r="D45" s="49"/>
      <c r="E45" s="49"/>
      <c r="F45" s="49"/>
      <c r="G45" s="49"/>
      <c r="H45" s="49"/>
      <c r="I45" s="49"/>
      <c r="J45" s="52"/>
      <c r="K45" s="49"/>
      <c r="L45" s="49"/>
      <c r="Q45" s="5"/>
    </row>
    <row r="46" spans="1:17" x14ac:dyDescent="0.3">
      <c r="A46" s="465"/>
      <c r="B46" s="466"/>
      <c r="C46" s="466"/>
      <c r="D46" s="466"/>
      <c r="E46" s="466"/>
      <c r="F46" s="466"/>
      <c r="G46" s="466"/>
      <c r="H46" s="466"/>
      <c r="I46" s="466"/>
      <c r="J46" s="466"/>
      <c r="K46" s="466"/>
      <c r="L46" s="466"/>
      <c r="M46" s="466"/>
      <c r="N46" s="466"/>
      <c r="O46" s="466"/>
      <c r="P46" s="466"/>
      <c r="Q46" s="467"/>
    </row>
    <row r="47" spans="1:17" x14ac:dyDescent="0.3">
      <c r="A47" s="277" t="s">
        <v>36</v>
      </c>
      <c r="B47" s="278"/>
      <c r="C47" s="278"/>
      <c r="D47" s="278"/>
      <c r="E47" s="278"/>
      <c r="F47" s="278"/>
      <c r="G47" s="278"/>
      <c r="H47" s="278"/>
      <c r="I47" s="278"/>
      <c r="J47" s="278"/>
      <c r="K47" s="278"/>
      <c r="L47" s="278"/>
      <c r="M47" s="278"/>
      <c r="N47" s="278"/>
      <c r="O47" s="278"/>
      <c r="P47" s="278"/>
      <c r="Q47" s="279"/>
    </row>
    <row r="48" spans="1:17" ht="19.5" customHeight="1" x14ac:dyDescent="0.3">
      <c r="A48" s="468" t="s">
        <v>88</v>
      </c>
      <c r="B48" s="469"/>
      <c r="C48" s="429" t="s">
        <v>301</v>
      </c>
      <c r="D48" s="429"/>
      <c r="E48" s="429"/>
      <c r="F48" s="429"/>
      <c r="G48" s="429"/>
      <c r="H48" s="429"/>
      <c r="I48" s="429"/>
      <c r="J48" s="429"/>
      <c r="K48" s="429"/>
      <c r="L48" s="429"/>
      <c r="M48" s="429"/>
      <c r="N48" s="429"/>
      <c r="O48" s="429"/>
      <c r="P48" s="429"/>
      <c r="Q48" s="430"/>
    </row>
    <row r="49" spans="1:17" ht="20.25" customHeight="1" x14ac:dyDescent="0.3">
      <c r="A49" s="468" t="s">
        <v>89</v>
      </c>
      <c r="B49" s="469"/>
      <c r="C49" s="470" t="s">
        <v>302</v>
      </c>
      <c r="D49" s="470"/>
      <c r="E49" s="470"/>
      <c r="F49" s="470"/>
      <c r="G49" s="470"/>
      <c r="H49" s="470"/>
      <c r="I49" s="470"/>
      <c r="J49" s="470"/>
      <c r="K49" s="470"/>
      <c r="L49" s="470"/>
      <c r="M49" s="470"/>
      <c r="N49" s="470"/>
      <c r="O49" s="470"/>
      <c r="P49" s="470"/>
      <c r="Q49" s="471"/>
    </row>
    <row r="50" spans="1:17" ht="21" customHeight="1" x14ac:dyDescent="0.3">
      <c r="A50" s="472" t="s">
        <v>90</v>
      </c>
      <c r="B50" s="473"/>
      <c r="C50" s="457" t="s">
        <v>93</v>
      </c>
      <c r="D50" s="457"/>
      <c r="E50" s="457"/>
      <c r="F50" s="457"/>
      <c r="G50" s="457"/>
      <c r="H50" s="457"/>
      <c r="I50" s="457"/>
      <c r="J50" s="457"/>
      <c r="K50" s="457"/>
      <c r="L50" s="457"/>
      <c r="M50" s="457"/>
      <c r="N50" s="457"/>
      <c r="O50" s="457"/>
      <c r="P50" s="457"/>
      <c r="Q50" s="474"/>
    </row>
    <row r="51" spans="1:17" ht="5.25" customHeight="1" x14ac:dyDescent="0.35">
      <c r="A51" s="50"/>
      <c r="B51" s="49"/>
      <c r="C51" s="49"/>
      <c r="D51" s="49"/>
      <c r="E51" s="49"/>
      <c r="F51" s="49"/>
      <c r="G51" s="49"/>
      <c r="H51" s="49"/>
      <c r="I51" s="49"/>
      <c r="J51" s="49"/>
      <c r="K51" s="49"/>
      <c r="L51" s="49"/>
      <c r="Q51" s="5"/>
    </row>
    <row r="52" spans="1:17" x14ac:dyDescent="0.3">
      <c r="A52" s="475" t="s">
        <v>84</v>
      </c>
      <c r="B52" s="476"/>
      <c r="C52" s="476"/>
      <c r="D52" s="476"/>
      <c r="E52" s="476"/>
      <c r="F52" s="476"/>
      <c r="G52" s="476"/>
      <c r="H52" s="476"/>
      <c r="I52" s="476"/>
      <c r="J52" s="476"/>
      <c r="K52" s="476"/>
      <c r="L52" s="476"/>
      <c r="M52" s="476"/>
      <c r="N52" s="476"/>
      <c r="O52" s="476"/>
      <c r="P52" s="476"/>
      <c r="Q52" s="477"/>
    </row>
    <row r="53" spans="1:17" x14ac:dyDescent="0.3">
      <c r="A53" s="76" t="s">
        <v>20</v>
      </c>
      <c r="B53" s="77" t="s">
        <v>21</v>
      </c>
      <c r="C53" s="478" t="s">
        <v>22</v>
      </c>
      <c r="D53" s="478"/>
      <c r="E53" s="77" t="s">
        <v>23</v>
      </c>
      <c r="F53" s="478" t="s">
        <v>24</v>
      </c>
      <c r="G53" s="478"/>
      <c r="H53" s="478" t="s">
        <v>25</v>
      </c>
      <c r="I53" s="478"/>
      <c r="J53" s="478" t="s">
        <v>26</v>
      </c>
      <c r="K53" s="478"/>
      <c r="L53" s="478" t="s">
        <v>27</v>
      </c>
      <c r="M53" s="478"/>
      <c r="N53" s="77" t="s">
        <v>28</v>
      </c>
      <c r="O53" s="77" t="s">
        <v>29</v>
      </c>
      <c r="P53" s="77" t="s">
        <v>30</v>
      </c>
      <c r="Q53" s="78" t="s">
        <v>31</v>
      </c>
    </row>
    <row r="54" spans="1:17" s="54" customFormat="1" x14ac:dyDescent="0.3">
      <c r="A54" s="53"/>
      <c r="B54" s="53"/>
      <c r="C54" s="53"/>
      <c r="D54" s="53"/>
      <c r="E54" s="53"/>
      <c r="F54" s="53"/>
      <c r="G54" s="53"/>
      <c r="H54" s="53"/>
      <c r="I54" s="53"/>
      <c r="J54" s="53"/>
      <c r="K54" s="53"/>
      <c r="L54" s="53"/>
      <c r="M54" s="53"/>
      <c r="N54" s="53"/>
      <c r="O54" s="53"/>
      <c r="P54" s="53"/>
      <c r="Q54" s="233">
        <v>87</v>
      </c>
    </row>
    <row r="55" spans="1:17" x14ac:dyDescent="0.3">
      <c r="A55" s="82"/>
      <c r="B55" s="83"/>
      <c r="C55" s="83"/>
      <c r="D55" s="83"/>
      <c r="E55" s="83"/>
      <c r="F55" s="83"/>
      <c r="G55" s="83"/>
      <c r="H55" s="83"/>
      <c r="I55" s="83"/>
      <c r="J55" s="83"/>
      <c r="K55" s="83"/>
      <c r="L55" s="83"/>
      <c r="M55" s="83"/>
      <c r="N55" s="83"/>
      <c r="O55" s="80" t="s">
        <v>32</v>
      </c>
      <c r="P55" s="459">
        <f>+Q54</f>
        <v>87</v>
      </c>
      <c r="Q55" s="460"/>
    </row>
    <row r="56" spans="1:17" x14ac:dyDescent="0.3">
      <c r="A56" s="82"/>
      <c r="B56" s="83"/>
      <c r="C56" s="83"/>
      <c r="D56" s="83"/>
      <c r="E56" s="83"/>
      <c r="F56" s="83"/>
      <c r="G56" s="83"/>
      <c r="H56" s="83"/>
      <c r="I56" s="83"/>
      <c r="J56" s="83"/>
      <c r="K56" s="479" t="s">
        <v>303</v>
      </c>
      <c r="L56" s="479"/>
      <c r="M56" s="479"/>
      <c r="N56" s="479"/>
      <c r="O56" s="479"/>
      <c r="P56" s="84"/>
      <c r="Q56" s="234">
        <f>+(P43/P55)*100</f>
        <v>71.264367816091962</v>
      </c>
    </row>
    <row r="57" spans="1:17" x14ac:dyDescent="0.3">
      <c r="A57" s="461" t="s">
        <v>86</v>
      </c>
      <c r="B57" s="462"/>
      <c r="C57" s="462"/>
      <c r="D57" s="462"/>
      <c r="E57" s="462"/>
      <c r="F57" s="462"/>
      <c r="G57" s="462"/>
      <c r="H57" s="462"/>
      <c r="I57" s="462"/>
      <c r="J57" s="462"/>
      <c r="K57" s="462"/>
      <c r="L57" s="462"/>
      <c r="M57" s="462"/>
      <c r="N57" s="462"/>
      <c r="O57" s="462"/>
      <c r="P57" s="150"/>
      <c r="Q57" s="235">
        <f>+Q56*1.05</f>
        <v>74.827586206896569</v>
      </c>
    </row>
    <row r="58" spans="1:17" ht="17.25" thickBot="1" x14ac:dyDescent="0.35">
      <c r="A58" s="55"/>
      <c r="B58" s="56"/>
      <c r="C58" s="56"/>
      <c r="D58" s="56"/>
      <c r="E58" s="56"/>
      <c r="F58" s="56"/>
      <c r="G58" s="56"/>
      <c r="H58" s="56"/>
      <c r="I58" s="56"/>
      <c r="J58" s="56"/>
      <c r="K58" s="56"/>
      <c r="L58" s="56"/>
      <c r="M58" s="56"/>
      <c r="N58" s="56"/>
      <c r="O58" s="56"/>
      <c r="P58" s="56"/>
      <c r="Q58" s="57"/>
    </row>
  </sheetData>
  <mergeCells count="103">
    <mergeCell ref="I25:K25"/>
    <mergeCell ref="L25:N25"/>
    <mergeCell ref="O25:Q25"/>
    <mergeCell ref="O24:Q24"/>
    <mergeCell ref="O30:Q30"/>
    <mergeCell ref="I30:K31"/>
    <mergeCell ref="L31:N31"/>
    <mergeCell ref="O31:Q31"/>
    <mergeCell ref="A30:B30"/>
    <mergeCell ref="A31:B31"/>
    <mergeCell ref="C30:E30"/>
    <mergeCell ref="F30:H30"/>
    <mergeCell ref="L30:N30"/>
    <mergeCell ref="C31:E31"/>
    <mergeCell ref="F31:H31"/>
    <mergeCell ref="A1:Q1"/>
    <mergeCell ref="K8:P8"/>
    <mergeCell ref="L9:P9"/>
    <mergeCell ref="L10:P10"/>
    <mergeCell ref="L11:P11"/>
    <mergeCell ref="C9:G9"/>
    <mergeCell ref="C10:G10"/>
    <mergeCell ref="C11:G11"/>
    <mergeCell ref="B8:G8"/>
    <mergeCell ref="A6:C6"/>
    <mergeCell ref="A5:C5"/>
    <mergeCell ref="K5:N5"/>
    <mergeCell ref="K6:N6"/>
    <mergeCell ref="G5:J5"/>
    <mergeCell ref="G6:J6"/>
    <mergeCell ref="D5:F5"/>
    <mergeCell ref="D6:F6"/>
    <mergeCell ref="A7:Q7"/>
    <mergeCell ref="A2:Q2"/>
    <mergeCell ref="A4:Q4"/>
    <mergeCell ref="O5:Q5"/>
    <mergeCell ref="O6:Q6"/>
    <mergeCell ref="A37:B37"/>
    <mergeCell ref="C37:Q37"/>
    <mergeCell ref="A40:Q40"/>
    <mergeCell ref="C41:D41"/>
    <mergeCell ref="F41:G41"/>
    <mergeCell ref="H41:I41"/>
    <mergeCell ref="A19:D20"/>
    <mergeCell ref="E19:E20"/>
    <mergeCell ref="F19:G20"/>
    <mergeCell ref="H19:I20"/>
    <mergeCell ref="N19:Q20"/>
    <mergeCell ref="A33:Q33"/>
    <mergeCell ref="C38:Q38"/>
    <mergeCell ref="A25:B25"/>
    <mergeCell ref="C25:E25"/>
    <mergeCell ref="F25:H25"/>
    <mergeCell ref="J19:M20"/>
    <mergeCell ref="J41:K41"/>
    <mergeCell ref="L41:M41"/>
    <mergeCell ref="A34:Q34"/>
    <mergeCell ref="A35:Q35"/>
    <mergeCell ref="A36:B36"/>
    <mergeCell ref="A38:B38"/>
    <mergeCell ref="A21:C21"/>
    <mergeCell ref="P55:Q55"/>
    <mergeCell ref="A57:O57"/>
    <mergeCell ref="P43:Q43"/>
    <mergeCell ref="A46:Q46"/>
    <mergeCell ref="A47:Q47"/>
    <mergeCell ref="A48:B48"/>
    <mergeCell ref="C48:Q48"/>
    <mergeCell ref="A49:B49"/>
    <mergeCell ref="C49:Q49"/>
    <mergeCell ref="A50:B50"/>
    <mergeCell ref="C50:Q50"/>
    <mergeCell ref="A52:Q52"/>
    <mergeCell ref="C53:D53"/>
    <mergeCell ref="F53:G53"/>
    <mergeCell ref="H53:I53"/>
    <mergeCell ref="J53:K53"/>
    <mergeCell ref="L53:M53"/>
    <mergeCell ref="K56:O56"/>
    <mergeCell ref="C36:Q36"/>
    <mergeCell ref="A26:C26"/>
    <mergeCell ref="D26:Q26"/>
    <mergeCell ref="A27:C27"/>
    <mergeCell ref="A13:Q13"/>
    <mergeCell ref="A23:Q23"/>
    <mergeCell ref="A24:B24"/>
    <mergeCell ref="C24:E24"/>
    <mergeCell ref="F24:H24"/>
    <mergeCell ref="I24:K24"/>
    <mergeCell ref="L24:N24"/>
    <mergeCell ref="A16:Q16"/>
    <mergeCell ref="C17:Q17"/>
    <mergeCell ref="H18:I18"/>
    <mergeCell ref="N18:Q18"/>
    <mergeCell ref="A17:B17"/>
    <mergeCell ref="F18:G18"/>
    <mergeCell ref="A18:D18"/>
    <mergeCell ref="J18:M18"/>
    <mergeCell ref="D27:Q27"/>
    <mergeCell ref="A29:Q29"/>
    <mergeCell ref="A14:B14"/>
    <mergeCell ref="C14:Q14"/>
    <mergeCell ref="D21:Q21"/>
  </mergeCells>
  <printOptions horizontalCentered="1"/>
  <pageMargins left="0.15748031496063" right="0.196850393700787" top="0.31496062992126" bottom="0.15748031496063" header="0.31496062992126" footer="0.15748031496063"/>
  <pageSetup scale="50" orientation="portrait" r:id="rId1"/>
  <headerFooter>
    <oddFooter>&amp;LElaboró
Nombre, Cargo y Firma&amp;CRevisó
Nombre, Cargo y Firma&amp;RAutorizó
Nombre, Cargo y Firma</oddFooter>
  </headerFooter>
  <drawing r:id="rId2"/>
  <legacyDrawingHF r:id="rId3"/>
  <extLst>
    <ext xmlns:x14="http://schemas.microsoft.com/office/spreadsheetml/2009/9/main" uri="{CCE6A557-97BC-4b89-ADB6-D9C93CAAB3DF}">
      <x14:dataValidations xmlns:xm="http://schemas.microsoft.com/office/excel/2006/main" disablePrompts="1" count="3">
        <x14:dataValidation type="list" allowBlank="1" showInputMessage="1" showErrorMessage="1" xr:uid="{00000000-0002-0000-0600-000000000000}">
          <x14:formula1>
            <xm:f>Datos!$C$4:$C$5</xm:f>
          </x14:formula1>
          <xm:sqref>C38:Q38 C50:Q50</xm:sqref>
        </x14:dataValidation>
        <x14:dataValidation type="list" allowBlank="1" showInputMessage="1" showErrorMessage="1" xr:uid="{00000000-0002-0000-0600-000001000000}">
          <x14:formula1>
            <xm:f>Datos!$B$14:$B$18</xm:f>
          </x14:formula1>
          <xm:sqref>H19:I20</xm:sqref>
        </x14:dataValidation>
        <x14:dataValidation type="list" allowBlank="1" showInputMessage="1" showErrorMessage="1" xr:uid="{00000000-0002-0000-0600-000002000000}">
          <x14:formula1>
            <xm:f>Datos!$B$21:$B$23</xm:f>
          </x14:formula1>
          <xm:sqref>F31:H31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C000"/>
  </sheetPr>
  <dimension ref="A1:R84"/>
  <sheetViews>
    <sheetView showGridLines="0" topLeftCell="A50" zoomScale="106" zoomScaleNormal="106" zoomScaleSheetLayoutView="90" workbookViewId="0">
      <selection activeCell="C87" sqref="C87"/>
    </sheetView>
  </sheetViews>
  <sheetFormatPr baseColWidth="10" defaultRowHeight="14.25" x14ac:dyDescent="0.3"/>
  <cols>
    <col min="1" max="1" width="9.42578125" style="83" customWidth="1"/>
    <col min="2" max="2" width="14.85546875" style="83" customWidth="1"/>
    <col min="3" max="3" width="13.5703125" style="83" customWidth="1"/>
    <col min="4" max="4" width="5.7109375" style="83" customWidth="1"/>
    <col min="5" max="5" width="12" style="83" customWidth="1"/>
    <col min="6" max="6" width="9.42578125" style="83" customWidth="1"/>
    <col min="7" max="7" width="14.5703125" style="83" customWidth="1"/>
    <col min="8" max="9" width="9.42578125" style="83" customWidth="1"/>
    <col min="10" max="10" width="3.42578125" style="83" customWidth="1"/>
    <col min="11" max="11" width="11.7109375" style="83" customWidth="1"/>
    <col min="12" max="12" width="12.140625" style="83" customWidth="1"/>
    <col min="13" max="13" width="6.7109375" style="83" customWidth="1"/>
    <col min="14" max="14" width="9.85546875" style="83" customWidth="1"/>
    <col min="15" max="15" width="11.42578125" style="83"/>
    <col min="16" max="16" width="9.85546875" style="83" customWidth="1"/>
    <col min="17" max="17" width="11.140625" style="83" customWidth="1"/>
    <col min="18" max="16384" width="11.42578125" style="83"/>
  </cols>
  <sheetData>
    <row r="1" spans="1:17" ht="75" customHeight="1" thickBot="1" x14ac:dyDescent="0.35">
      <c r="A1" s="506" t="s">
        <v>141</v>
      </c>
      <c r="B1" s="507"/>
      <c r="C1" s="507"/>
      <c r="D1" s="507"/>
      <c r="E1" s="507"/>
      <c r="F1" s="507"/>
      <c r="G1" s="507"/>
      <c r="H1" s="507"/>
      <c r="I1" s="507"/>
      <c r="J1" s="507"/>
      <c r="K1" s="507"/>
      <c r="L1" s="507"/>
      <c r="M1" s="507"/>
      <c r="N1" s="507"/>
      <c r="O1" s="507"/>
      <c r="P1" s="507"/>
      <c r="Q1" s="507"/>
    </row>
    <row r="2" spans="1:17" ht="18.95" customHeight="1" x14ac:dyDescent="0.3">
      <c r="A2" s="520" t="s">
        <v>0</v>
      </c>
      <c r="B2" s="521"/>
      <c r="C2" s="521"/>
      <c r="D2" s="521"/>
      <c r="E2" s="521"/>
      <c r="F2" s="521"/>
      <c r="G2" s="521"/>
      <c r="H2" s="521"/>
      <c r="I2" s="521"/>
      <c r="J2" s="521"/>
      <c r="K2" s="521"/>
      <c r="L2" s="521"/>
      <c r="M2" s="521"/>
      <c r="N2" s="521"/>
      <c r="O2" s="521"/>
      <c r="P2" s="521"/>
      <c r="Q2" s="522"/>
    </row>
    <row r="3" spans="1:17" ht="15.75" customHeight="1" x14ac:dyDescent="0.3">
      <c r="A3" s="82"/>
      <c r="Q3" s="85"/>
    </row>
    <row r="4" spans="1:17" ht="27" customHeight="1" x14ac:dyDescent="0.3">
      <c r="A4" s="492" t="s">
        <v>1</v>
      </c>
      <c r="B4" s="493"/>
      <c r="C4" s="493"/>
      <c r="D4" s="493"/>
      <c r="E4" s="493"/>
      <c r="F4" s="493"/>
      <c r="G4" s="493"/>
      <c r="H4" s="493"/>
      <c r="I4" s="493"/>
      <c r="J4" s="493"/>
      <c r="K4" s="493"/>
      <c r="L4" s="493"/>
      <c r="M4" s="493"/>
      <c r="N4" s="493"/>
      <c r="O4" s="493"/>
      <c r="P4" s="493"/>
      <c r="Q4" s="494"/>
    </row>
    <row r="5" spans="1:17" s="112" customFormat="1" ht="18" customHeight="1" x14ac:dyDescent="0.3">
      <c r="A5" s="594" t="s">
        <v>37</v>
      </c>
      <c r="B5" s="595"/>
      <c r="C5" s="595"/>
      <c r="D5" s="595" t="s">
        <v>112</v>
      </c>
      <c r="E5" s="595"/>
      <c r="F5" s="595"/>
      <c r="G5" s="596" t="s">
        <v>2</v>
      </c>
      <c r="H5" s="596"/>
      <c r="I5" s="596"/>
      <c r="J5" s="596"/>
      <c r="K5" s="596" t="s">
        <v>98</v>
      </c>
      <c r="L5" s="596"/>
      <c r="M5" s="596"/>
      <c r="N5" s="596"/>
      <c r="O5" s="596" t="s">
        <v>207</v>
      </c>
      <c r="P5" s="596"/>
      <c r="Q5" s="597"/>
    </row>
    <row r="6" spans="1:17" ht="69" customHeight="1" x14ac:dyDescent="0.3">
      <c r="A6" s="514" t="str">
        <f>FIN!A6</f>
        <v>INTERAPAS</v>
      </c>
      <c r="B6" s="515"/>
      <c r="C6" s="515"/>
      <c r="D6" s="552" t="str">
        <f>FIN!D6</f>
        <v>GI25</v>
      </c>
      <c r="E6" s="552"/>
      <c r="F6" s="552"/>
      <c r="G6" s="515" t="str">
        <f>FIN!G6</f>
        <v>Gestión Integral del Agua</v>
      </c>
      <c r="H6" s="515"/>
      <c r="I6" s="515"/>
      <c r="J6" s="515"/>
      <c r="K6" s="519" t="str">
        <f>FIN!K6</f>
        <v>Dirección General, Atención Social, Dirección Jurídica, Unidad de Transaparencia, Unidad de Comunicación Social y Cultura del Agua, Unidad de Informática y Sistemas, Dirección de Proyectos y Fraccionamientos, Dirección de Administración y Finanzas y OIC.</v>
      </c>
      <c r="L6" s="519"/>
      <c r="M6" s="519"/>
      <c r="N6" s="519"/>
      <c r="O6" s="589">
        <f>FIN!O6</f>
        <v>829515644.12</v>
      </c>
      <c r="P6" s="589"/>
      <c r="Q6" s="590"/>
    </row>
    <row r="7" spans="1:17" ht="17.25" customHeight="1" x14ac:dyDescent="0.3">
      <c r="A7" s="591" t="s">
        <v>3</v>
      </c>
      <c r="B7" s="592"/>
      <c r="C7" s="592"/>
      <c r="D7" s="592"/>
      <c r="E7" s="592"/>
      <c r="F7" s="592"/>
      <c r="G7" s="592"/>
      <c r="H7" s="592"/>
      <c r="I7" s="592"/>
      <c r="J7" s="592"/>
      <c r="K7" s="592"/>
      <c r="L7" s="592"/>
      <c r="M7" s="592"/>
      <c r="N7" s="592"/>
      <c r="O7" s="592"/>
      <c r="P7" s="592"/>
      <c r="Q7" s="593"/>
    </row>
    <row r="8" spans="1:17" x14ac:dyDescent="0.3">
      <c r="A8" s="82"/>
      <c r="B8" s="437" t="s">
        <v>40</v>
      </c>
      <c r="C8" s="278"/>
      <c r="D8" s="278"/>
      <c r="E8" s="278"/>
      <c r="F8" s="278"/>
      <c r="G8" s="438"/>
      <c r="H8" s="87"/>
      <c r="I8" s="87"/>
      <c r="J8" s="87"/>
      <c r="K8" s="508" t="s">
        <v>38</v>
      </c>
      <c r="L8" s="493"/>
      <c r="M8" s="493"/>
      <c r="N8" s="493"/>
      <c r="O8" s="493"/>
      <c r="P8" s="509"/>
      <c r="Q8" s="88"/>
    </row>
    <row r="9" spans="1:17" ht="41.25" customHeight="1" x14ac:dyDescent="0.3">
      <c r="A9" s="82"/>
      <c r="B9" s="19" t="s">
        <v>41</v>
      </c>
      <c r="C9" s="565" t="str">
        <f>FIN!C9</f>
        <v>Economía sustentable para San Luis Potosí.</v>
      </c>
      <c r="D9" s="565"/>
      <c r="E9" s="565"/>
      <c r="F9" s="565"/>
      <c r="G9" s="586"/>
      <c r="H9" s="15"/>
      <c r="I9" s="15"/>
      <c r="J9" s="15"/>
      <c r="K9" s="19" t="s">
        <v>39</v>
      </c>
      <c r="L9" s="587" t="str">
        <f>FIN!L9</f>
        <v>Contribuir al acceso universal del agua mediante el fortalecimiento de la infraestructura y la implementación de una nueva tecnología, así como la concientización y el uso responsable del agua.</v>
      </c>
      <c r="M9" s="587"/>
      <c r="N9" s="587"/>
      <c r="O9" s="587"/>
      <c r="P9" s="588"/>
      <c r="Q9" s="85"/>
    </row>
    <row r="10" spans="1:17" ht="31.5" customHeight="1" x14ac:dyDescent="0.3">
      <c r="A10" s="82"/>
      <c r="B10" s="21" t="s">
        <v>99</v>
      </c>
      <c r="C10" s="565" t="str">
        <f>FIN!C10</f>
        <v>Recuperación hídrica con enfoque de cuencas.</v>
      </c>
      <c r="D10" s="565"/>
      <c r="E10" s="565"/>
      <c r="F10" s="565"/>
      <c r="G10" s="586"/>
      <c r="H10" s="6"/>
      <c r="I10" s="6"/>
      <c r="J10" s="6"/>
      <c r="K10" s="19" t="s">
        <v>100</v>
      </c>
      <c r="L10" s="587" t="str">
        <f>FIN!L10</f>
        <v>Fortalecer la infarestructura para el abastecimiento de agua potable en el municipio.</v>
      </c>
      <c r="M10" s="587"/>
      <c r="N10" s="587"/>
      <c r="O10" s="587"/>
      <c r="P10" s="588"/>
      <c r="Q10" s="85"/>
    </row>
    <row r="11" spans="1:17" ht="27.75" customHeight="1" x14ac:dyDescent="0.3">
      <c r="A11" s="82"/>
      <c r="B11" s="22" t="s">
        <v>42</v>
      </c>
      <c r="C11" s="519" t="str">
        <f>FIN!C11</f>
        <v>Incrementar la infraestructura Hidráulica en el Estado, nuevas presas, pozos, redes de distribución de agua potable, sistema de drenaje y alcantarillado.</v>
      </c>
      <c r="D11" s="519"/>
      <c r="E11" s="519"/>
      <c r="F11" s="519"/>
      <c r="G11" s="579"/>
      <c r="H11" s="91"/>
      <c r="I11" s="91"/>
      <c r="J11" s="91"/>
      <c r="K11" s="24" t="s">
        <v>101</v>
      </c>
      <c r="L11" s="580" t="str">
        <f>FIN!L11</f>
        <v>Proveer servicios de agua potable con calidad y eficiencia para abatir la escasez en zonas afectadas.</v>
      </c>
      <c r="M11" s="580"/>
      <c r="N11" s="580"/>
      <c r="O11" s="580"/>
      <c r="P11" s="581"/>
      <c r="Q11" s="85"/>
    </row>
    <row r="12" spans="1:17" ht="6" customHeight="1" x14ac:dyDescent="0.3">
      <c r="A12" s="92"/>
      <c r="B12" s="93"/>
      <c r="C12" s="93"/>
      <c r="D12" s="93"/>
      <c r="E12" s="93"/>
      <c r="F12" s="94"/>
      <c r="G12" s="94"/>
      <c r="H12" s="94"/>
      <c r="I12" s="94"/>
      <c r="J12" s="94"/>
      <c r="K12" s="94"/>
      <c r="L12" s="94"/>
      <c r="Q12" s="85"/>
    </row>
    <row r="13" spans="1:17" ht="19.5" customHeight="1" x14ac:dyDescent="0.3">
      <c r="A13" s="296" t="s">
        <v>4</v>
      </c>
      <c r="B13" s="297"/>
      <c r="C13" s="297"/>
      <c r="D13" s="297"/>
      <c r="E13" s="297"/>
      <c r="F13" s="297"/>
      <c r="G13" s="297"/>
      <c r="H13" s="297"/>
      <c r="I13" s="297"/>
      <c r="J13" s="297"/>
      <c r="K13" s="297"/>
      <c r="L13" s="297"/>
      <c r="M13" s="297"/>
      <c r="N13" s="297"/>
      <c r="O13" s="297"/>
      <c r="P13" s="297"/>
      <c r="Q13" s="298"/>
    </row>
    <row r="14" spans="1:17" ht="33.75" customHeight="1" x14ac:dyDescent="0.3">
      <c r="A14" s="582" t="s">
        <v>60</v>
      </c>
      <c r="B14" s="583"/>
      <c r="C14" s="584" t="str">
        <f>MIR!A25</f>
        <v>El Organismo Operador INTERAPAS, cuenta con una política pública, que integra sustancialmente la utilización eficiente del capital humano, fortaleciendo sus competencias y mejorando sus habilidades y su potencial; generando así personal con pensamiento crítico, resiliente a los nuevos conflictos derivados del cambio climático y la incertidumbre al riesgo (pandemias, crisis de agua, entre otros). Reflejando procesos y procedimientos más eficientes y una reducción en las observaciones por parte del IFSE y el ASF.</v>
      </c>
      <c r="D14" s="584"/>
      <c r="E14" s="584"/>
      <c r="F14" s="584"/>
      <c r="G14" s="584"/>
      <c r="H14" s="584"/>
      <c r="I14" s="584"/>
      <c r="J14" s="584"/>
      <c r="K14" s="584"/>
      <c r="L14" s="584"/>
      <c r="M14" s="584"/>
      <c r="N14" s="584"/>
      <c r="O14" s="584"/>
      <c r="P14" s="584"/>
      <c r="Q14" s="585"/>
    </row>
    <row r="15" spans="1:17" ht="6" customHeight="1" x14ac:dyDescent="0.3">
      <c r="A15" s="82"/>
      <c r="Q15" s="85"/>
    </row>
    <row r="16" spans="1:17" x14ac:dyDescent="0.3">
      <c r="A16" s="277" t="s">
        <v>5</v>
      </c>
      <c r="B16" s="278"/>
      <c r="C16" s="278"/>
      <c r="D16" s="278"/>
      <c r="E16" s="278"/>
      <c r="F16" s="278"/>
      <c r="G16" s="278"/>
      <c r="H16" s="278"/>
      <c r="I16" s="278"/>
      <c r="J16" s="278"/>
      <c r="K16" s="278"/>
      <c r="L16" s="278"/>
      <c r="M16" s="278"/>
      <c r="N16" s="278"/>
      <c r="O16" s="278"/>
      <c r="P16" s="278"/>
      <c r="Q16" s="279"/>
    </row>
    <row r="17" spans="1:17" ht="39" customHeight="1" x14ac:dyDescent="0.3">
      <c r="A17" s="577" t="s">
        <v>137</v>
      </c>
      <c r="B17" s="446"/>
      <c r="C17" s="489" t="str">
        <f>MIR!F25</f>
        <v>4. Costos entre volumen producido.</v>
      </c>
      <c r="D17" s="489"/>
      <c r="E17" s="489"/>
      <c r="F17" s="489"/>
      <c r="G17" s="489"/>
      <c r="H17" s="489"/>
      <c r="I17" s="489"/>
      <c r="J17" s="489"/>
      <c r="K17" s="489"/>
      <c r="L17" s="489"/>
      <c r="M17" s="489"/>
      <c r="N17" s="489"/>
      <c r="O17" s="489"/>
      <c r="P17" s="489"/>
      <c r="Q17" s="570"/>
    </row>
    <row r="18" spans="1:17" ht="51" customHeight="1" x14ac:dyDescent="0.3">
      <c r="A18" s="571" t="s">
        <v>119</v>
      </c>
      <c r="B18" s="443"/>
      <c r="C18" s="443"/>
      <c r="D18" s="443"/>
      <c r="E18" s="68" t="s">
        <v>81</v>
      </c>
      <c r="F18" s="443" t="s">
        <v>7</v>
      </c>
      <c r="G18" s="443"/>
      <c r="H18" s="443" t="s">
        <v>102</v>
      </c>
      <c r="I18" s="443"/>
      <c r="J18" s="448" t="s">
        <v>103</v>
      </c>
      <c r="K18" s="449"/>
      <c r="L18" s="449"/>
      <c r="M18" s="450"/>
      <c r="N18" s="443" t="s">
        <v>114</v>
      </c>
      <c r="O18" s="443"/>
      <c r="P18" s="443"/>
      <c r="Q18" s="578"/>
    </row>
    <row r="19" spans="1:17" s="91" customFormat="1" ht="63" customHeight="1" x14ac:dyDescent="0.25">
      <c r="A19" s="575" t="s">
        <v>142</v>
      </c>
      <c r="B19" s="488"/>
      <c r="C19" s="488"/>
      <c r="D19" s="488"/>
      <c r="E19" s="488" t="s">
        <v>44</v>
      </c>
      <c r="F19" s="488" t="s">
        <v>46</v>
      </c>
      <c r="G19" s="488"/>
      <c r="H19" s="488" t="s">
        <v>52</v>
      </c>
      <c r="I19" s="488"/>
      <c r="J19" s="497" t="s">
        <v>124</v>
      </c>
      <c r="K19" s="498"/>
      <c r="L19" s="498"/>
      <c r="M19" s="499"/>
      <c r="N19" s="488"/>
      <c r="O19" s="488"/>
      <c r="P19" s="488"/>
      <c r="Q19" s="569"/>
    </row>
    <row r="20" spans="1:17" s="91" customFormat="1" ht="63" customHeight="1" x14ac:dyDescent="0.25">
      <c r="A20" s="576"/>
      <c r="B20" s="489"/>
      <c r="C20" s="489"/>
      <c r="D20" s="489"/>
      <c r="E20" s="489"/>
      <c r="F20" s="489"/>
      <c r="G20" s="489"/>
      <c r="H20" s="489"/>
      <c r="I20" s="489"/>
      <c r="J20" s="500"/>
      <c r="K20" s="501"/>
      <c r="L20" s="501"/>
      <c r="M20" s="502"/>
      <c r="N20" s="489"/>
      <c r="O20" s="489"/>
      <c r="P20" s="489"/>
      <c r="Q20" s="570"/>
    </row>
    <row r="21" spans="1:17" ht="24.75" customHeight="1" x14ac:dyDescent="0.3">
      <c r="A21" s="571" t="s">
        <v>8</v>
      </c>
      <c r="B21" s="443"/>
      <c r="C21" s="443"/>
      <c r="D21" s="572" t="s">
        <v>306</v>
      </c>
      <c r="E21" s="572"/>
      <c r="F21" s="572"/>
      <c r="G21" s="572"/>
      <c r="H21" s="572"/>
      <c r="I21" s="572"/>
      <c r="J21" s="572"/>
      <c r="K21" s="572"/>
      <c r="L21" s="572"/>
      <c r="M21" s="572"/>
      <c r="N21" s="572"/>
      <c r="O21" s="572"/>
      <c r="P21" s="572"/>
      <c r="Q21" s="573"/>
    </row>
    <row r="22" spans="1:17" ht="6" customHeight="1" x14ac:dyDescent="0.3">
      <c r="A22" s="82"/>
      <c r="Q22" s="85"/>
    </row>
    <row r="23" spans="1:17" x14ac:dyDescent="0.3">
      <c r="A23" s="277" t="s">
        <v>9</v>
      </c>
      <c r="B23" s="278"/>
      <c r="C23" s="278"/>
      <c r="D23" s="278"/>
      <c r="E23" s="278"/>
      <c r="F23" s="278"/>
      <c r="G23" s="278"/>
      <c r="H23" s="278"/>
      <c r="I23" s="278"/>
      <c r="J23" s="278"/>
      <c r="K23" s="278"/>
      <c r="L23" s="278"/>
      <c r="M23" s="278"/>
      <c r="N23" s="278"/>
      <c r="O23" s="278"/>
      <c r="P23" s="278"/>
      <c r="Q23" s="279"/>
    </row>
    <row r="24" spans="1:17" ht="15" customHeight="1" x14ac:dyDescent="0.3">
      <c r="A24" s="568" t="s">
        <v>10</v>
      </c>
      <c r="B24" s="440"/>
      <c r="C24" s="440" t="s">
        <v>11</v>
      </c>
      <c r="D24" s="440"/>
      <c r="E24" s="440"/>
      <c r="F24" s="440" t="s">
        <v>12</v>
      </c>
      <c r="G24" s="440"/>
      <c r="H24" s="440"/>
      <c r="I24" s="440" t="s">
        <v>13</v>
      </c>
      <c r="J24" s="440"/>
      <c r="K24" s="440"/>
      <c r="L24" s="440" t="s">
        <v>14</v>
      </c>
      <c r="M24" s="440"/>
      <c r="N24" s="440"/>
      <c r="O24" s="440" t="s">
        <v>15</v>
      </c>
      <c r="P24" s="440"/>
      <c r="Q24" s="574"/>
    </row>
    <row r="25" spans="1:17" ht="15.75" customHeight="1" x14ac:dyDescent="0.3">
      <c r="A25" s="495" t="s">
        <v>138</v>
      </c>
      <c r="B25" s="496"/>
      <c r="C25" s="496" t="s">
        <v>138</v>
      </c>
      <c r="D25" s="496"/>
      <c r="E25" s="496"/>
      <c r="F25" s="496" t="s">
        <v>138</v>
      </c>
      <c r="G25" s="496"/>
      <c r="H25" s="496"/>
      <c r="I25" s="496" t="s">
        <v>138</v>
      </c>
      <c r="J25" s="496"/>
      <c r="K25" s="496"/>
      <c r="L25" s="526" t="s">
        <v>138</v>
      </c>
      <c r="M25" s="526"/>
      <c r="N25" s="526"/>
      <c r="O25" s="527" t="s">
        <v>138</v>
      </c>
      <c r="P25" s="527"/>
      <c r="Q25" s="528"/>
    </row>
    <row r="26" spans="1:17" ht="27" customHeight="1" x14ac:dyDescent="0.3">
      <c r="A26" s="545" t="s">
        <v>16</v>
      </c>
      <c r="B26" s="432"/>
      <c r="C26" s="432"/>
      <c r="D26" s="565" t="str">
        <f>MIR!J25</f>
        <v>Información de la Dirección de Administración y Finanzas. Información de la Dirección de Operación y Mantenimiento.</v>
      </c>
      <c r="E26" s="565"/>
      <c r="F26" s="565"/>
      <c r="G26" s="565"/>
      <c r="H26" s="565"/>
      <c r="I26" s="565"/>
      <c r="J26" s="565"/>
      <c r="K26" s="565"/>
      <c r="L26" s="565"/>
      <c r="M26" s="565"/>
      <c r="N26" s="565"/>
      <c r="O26" s="565"/>
      <c r="P26" s="565"/>
      <c r="Q26" s="566"/>
    </row>
    <row r="27" spans="1:17" ht="27" customHeight="1" x14ac:dyDescent="0.3">
      <c r="A27" s="553" t="s">
        <v>104</v>
      </c>
      <c r="B27" s="436"/>
      <c r="C27" s="436"/>
      <c r="D27" s="515" t="str">
        <f>MIR!N25</f>
        <v>Hay una mejora en el aprovechamiento en los recursos económicos y con ellos un costo bajo en la producción del metro cúbico de agua.</v>
      </c>
      <c r="E27" s="515"/>
      <c r="F27" s="515"/>
      <c r="G27" s="515"/>
      <c r="H27" s="515"/>
      <c r="I27" s="515"/>
      <c r="J27" s="515"/>
      <c r="K27" s="515"/>
      <c r="L27" s="515"/>
      <c r="M27" s="515"/>
      <c r="N27" s="515"/>
      <c r="O27" s="515"/>
      <c r="P27" s="515"/>
      <c r="Q27" s="567"/>
    </row>
    <row r="28" spans="1:17" ht="5.25" customHeight="1" x14ac:dyDescent="0.3">
      <c r="A28" s="95"/>
      <c r="Q28" s="85"/>
    </row>
    <row r="29" spans="1:17" x14ac:dyDescent="0.3">
      <c r="A29" s="277" t="s">
        <v>17</v>
      </c>
      <c r="B29" s="278"/>
      <c r="C29" s="278"/>
      <c r="D29" s="278"/>
      <c r="E29" s="278"/>
      <c r="F29" s="278"/>
      <c r="G29" s="278"/>
      <c r="H29" s="278"/>
      <c r="I29" s="278"/>
      <c r="J29" s="278"/>
      <c r="K29" s="278"/>
      <c r="L29" s="278"/>
      <c r="M29" s="278"/>
      <c r="N29" s="278"/>
      <c r="O29" s="278"/>
      <c r="P29" s="278"/>
      <c r="Q29" s="279"/>
    </row>
    <row r="30" spans="1:17" ht="45.75" customHeight="1" x14ac:dyDescent="0.3">
      <c r="A30" s="568" t="s">
        <v>105</v>
      </c>
      <c r="B30" s="440"/>
      <c r="C30" s="440" t="s">
        <v>106</v>
      </c>
      <c r="D30" s="440"/>
      <c r="E30" s="440"/>
      <c r="F30" s="440" t="s">
        <v>107</v>
      </c>
      <c r="G30" s="440"/>
      <c r="H30" s="440"/>
      <c r="I30" s="440" t="s">
        <v>140</v>
      </c>
      <c r="J30" s="440"/>
      <c r="K30" s="440"/>
      <c r="L30" s="518" t="s">
        <v>18</v>
      </c>
      <c r="M30" s="518"/>
      <c r="N30" s="518"/>
      <c r="O30" s="530" t="str">
        <f>MIR!J30</f>
        <v>Al cierre del ejercicio 2024, al Organismo Operador, le costó $14.76 pesos producir cada m3 de agua disponible.</v>
      </c>
      <c r="P30" s="530"/>
      <c r="Q30" s="531"/>
    </row>
    <row r="31" spans="1:17" s="96" customFormat="1" ht="65.25" customHeight="1" x14ac:dyDescent="0.25">
      <c r="A31" s="560" t="str">
        <f>MIR!N30</f>
        <v>Una tolerancia de un 15 % de aumento en el precio por al extracción de un metro cúbico de agua.</v>
      </c>
      <c r="B31" s="561"/>
      <c r="C31" s="562" t="s">
        <v>143</v>
      </c>
      <c r="D31" s="328"/>
      <c r="E31" s="328"/>
      <c r="F31" s="328" t="s">
        <v>58</v>
      </c>
      <c r="G31" s="328"/>
      <c r="H31" s="328"/>
      <c r="I31" s="443"/>
      <c r="J31" s="443"/>
      <c r="K31" s="443"/>
      <c r="L31" s="563" t="s">
        <v>19</v>
      </c>
      <c r="M31" s="563"/>
      <c r="N31" s="563"/>
      <c r="O31" s="328">
        <v>2024</v>
      </c>
      <c r="P31" s="328"/>
      <c r="Q31" s="564"/>
    </row>
    <row r="32" spans="1:17" ht="10.5" customHeight="1" x14ac:dyDescent="0.3">
      <c r="A32" s="97"/>
      <c r="B32" s="96"/>
      <c r="C32" s="96"/>
      <c r="D32" s="96"/>
      <c r="E32" s="96"/>
      <c r="F32" s="96"/>
      <c r="G32" s="96"/>
      <c r="H32" s="96"/>
      <c r="I32" s="96"/>
      <c r="J32" s="96"/>
      <c r="K32" s="96"/>
      <c r="L32" s="96"/>
      <c r="Q32" s="85"/>
    </row>
    <row r="33" spans="1:17" ht="23.25" customHeight="1" x14ac:dyDescent="0.3">
      <c r="A33" s="492" t="s">
        <v>83</v>
      </c>
      <c r="B33" s="493"/>
      <c r="C33" s="493"/>
      <c r="D33" s="493"/>
      <c r="E33" s="493"/>
      <c r="F33" s="493"/>
      <c r="G33" s="493"/>
      <c r="H33" s="493"/>
      <c r="I33" s="493"/>
      <c r="J33" s="493"/>
      <c r="K33" s="493"/>
      <c r="L33" s="493"/>
      <c r="M33" s="493"/>
      <c r="N33" s="493"/>
      <c r="O33" s="493"/>
      <c r="P33" s="493"/>
      <c r="Q33" s="494"/>
    </row>
    <row r="34" spans="1:17" x14ac:dyDescent="0.3">
      <c r="A34" s="503" t="s">
        <v>33</v>
      </c>
      <c r="B34" s="504"/>
      <c r="C34" s="504"/>
      <c r="D34" s="504"/>
      <c r="E34" s="504"/>
      <c r="F34" s="504"/>
      <c r="G34" s="504"/>
      <c r="H34" s="504"/>
      <c r="I34" s="504"/>
      <c r="J34" s="504"/>
      <c r="K34" s="504"/>
      <c r="L34" s="504"/>
      <c r="M34" s="504"/>
      <c r="N34" s="504"/>
      <c r="O34" s="504"/>
      <c r="P34" s="504"/>
      <c r="Q34" s="505"/>
    </row>
    <row r="35" spans="1:17" x14ac:dyDescent="0.3">
      <c r="A35" s="503" t="s">
        <v>34</v>
      </c>
      <c r="B35" s="504"/>
      <c r="C35" s="504"/>
      <c r="D35" s="504"/>
      <c r="E35" s="504"/>
      <c r="F35" s="504"/>
      <c r="G35" s="504"/>
      <c r="H35" s="504"/>
      <c r="I35" s="504"/>
      <c r="J35" s="504"/>
      <c r="K35" s="504"/>
      <c r="L35" s="504"/>
      <c r="M35" s="504"/>
      <c r="N35" s="504"/>
      <c r="O35" s="504"/>
      <c r="P35" s="504"/>
      <c r="Q35" s="505"/>
    </row>
    <row r="36" spans="1:17" x14ac:dyDescent="0.3">
      <c r="A36" s="545" t="s">
        <v>88</v>
      </c>
      <c r="B36" s="432"/>
      <c r="C36" s="429" t="s">
        <v>311</v>
      </c>
      <c r="D36" s="429"/>
      <c r="E36" s="429"/>
      <c r="F36" s="429"/>
      <c r="G36" s="429"/>
      <c r="H36" s="429"/>
      <c r="I36" s="429"/>
      <c r="J36" s="429"/>
      <c r="K36" s="429"/>
      <c r="L36" s="429"/>
      <c r="M36" s="429"/>
      <c r="N36" s="429"/>
      <c r="O36" s="429"/>
      <c r="P36" s="429"/>
      <c r="Q36" s="430"/>
    </row>
    <row r="37" spans="1:17" ht="20.25" customHeight="1" x14ac:dyDescent="0.3">
      <c r="A37" s="545" t="s">
        <v>89</v>
      </c>
      <c r="B37" s="432"/>
      <c r="C37" s="470" t="s">
        <v>307</v>
      </c>
      <c r="D37" s="470"/>
      <c r="E37" s="470"/>
      <c r="F37" s="470"/>
      <c r="G37" s="470"/>
      <c r="H37" s="470"/>
      <c r="I37" s="470"/>
      <c r="J37" s="470"/>
      <c r="K37" s="470"/>
      <c r="L37" s="470"/>
      <c r="M37" s="470"/>
      <c r="N37" s="470"/>
      <c r="O37" s="470"/>
      <c r="P37" s="470"/>
      <c r="Q37" s="471"/>
    </row>
    <row r="38" spans="1:17" ht="16.5" customHeight="1" x14ac:dyDescent="0.3">
      <c r="A38" s="553" t="s">
        <v>90</v>
      </c>
      <c r="B38" s="436"/>
      <c r="C38" s="457" t="s">
        <v>93</v>
      </c>
      <c r="D38" s="457"/>
      <c r="E38" s="457"/>
      <c r="F38" s="457"/>
      <c r="G38" s="457"/>
      <c r="H38" s="457"/>
      <c r="I38" s="457"/>
      <c r="J38" s="457"/>
      <c r="K38" s="457"/>
      <c r="L38" s="457"/>
      <c r="M38" s="457"/>
      <c r="N38" s="457"/>
      <c r="O38" s="457"/>
      <c r="P38" s="457"/>
      <c r="Q38" s="474"/>
    </row>
    <row r="39" spans="1:17" ht="12.75" customHeight="1" x14ac:dyDescent="0.3">
      <c r="A39" s="82"/>
      <c r="Q39" s="85"/>
    </row>
    <row r="40" spans="1:17" x14ac:dyDescent="0.3">
      <c r="A40" s="556" t="s">
        <v>84</v>
      </c>
      <c r="B40" s="557"/>
      <c r="C40" s="557"/>
      <c r="D40" s="557"/>
      <c r="E40" s="557"/>
      <c r="F40" s="557"/>
      <c r="G40" s="557"/>
      <c r="H40" s="557"/>
      <c r="I40" s="557"/>
      <c r="J40" s="557"/>
      <c r="K40" s="557"/>
      <c r="L40" s="557"/>
      <c r="M40" s="557"/>
      <c r="N40" s="557"/>
      <c r="O40" s="557"/>
      <c r="P40" s="557"/>
      <c r="Q40" s="558"/>
    </row>
    <row r="41" spans="1:17" s="91" customFormat="1" x14ac:dyDescent="0.3">
      <c r="A41" s="113" t="s">
        <v>20</v>
      </c>
      <c r="B41" s="114" t="s">
        <v>21</v>
      </c>
      <c r="C41" s="559" t="s">
        <v>22</v>
      </c>
      <c r="D41" s="559"/>
      <c r="E41" s="114" t="s">
        <v>23</v>
      </c>
      <c r="F41" s="559" t="s">
        <v>24</v>
      </c>
      <c r="G41" s="559"/>
      <c r="H41" s="559" t="s">
        <v>25</v>
      </c>
      <c r="I41" s="559"/>
      <c r="J41" s="559" t="s">
        <v>26</v>
      </c>
      <c r="K41" s="559"/>
      <c r="L41" s="559" t="s">
        <v>27</v>
      </c>
      <c r="M41" s="559"/>
      <c r="N41" s="114" t="s">
        <v>28</v>
      </c>
      <c r="O41" s="114" t="s">
        <v>29</v>
      </c>
      <c r="P41" s="114" t="s">
        <v>30</v>
      </c>
      <c r="Q41" s="115" t="s">
        <v>31</v>
      </c>
    </row>
    <row r="42" spans="1:17" x14ac:dyDescent="0.3">
      <c r="A42" s="98">
        <v>118488656.5</v>
      </c>
      <c r="B42" s="98">
        <v>118488656.5</v>
      </c>
      <c r="C42" s="98">
        <v>118488656.5</v>
      </c>
      <c r="D42" s="98"/>
      <c r="E42" s="98">
        <v>118488656.5</v>
      </c>
      <c r="F42" s="98"/>
      <c r="G42" s="98">
        <v>118488656.5</v>
      </c>
      <c r="H42" s="98"/>
      <c r="I42" s="98">
        <v>118488656.5</v>
      </c>
      <c r="J42" s="98"/>
      <c r="K42" s="98">
        <v>118488656.5</v>
      </c>
      <c r="L42" s="98">
        <v>118488656.5</v>
      </c>
      <c r="M42" s="98"/>
      <c r="N42" s="98">
        <v>118488656.5</v>
      </c>
      <c r="O42" s="98">
        <v>118488656.5</v>
      </c>
      <c r="P42" s="98">
        <v>118488656.5</v>
      </c>
      <c r="Q42" s="98">
        <v>118488656.5</v>
      </c>
    </row>
    <row r="43" spans="1:17" x14ac:dyDescent="0.3">
      <c r="A43" s="16"/>
      <c r="B43" s="27"/>
      <c r="C43" s="27"/>
      <c r="D43" s="27"/>
      <c r="E43" s="27"/>
      <c r="F43" s="27"/>
      <c r="G43" s="27"/>
      <c r="H43" s="27"/>
      <c r="I43" s="27"/>
      <c r="J43" s="27"/>
      <c r="K43" s="27"/>
      <c r="L43" s="27"/>
      <c r="M43" s="27"/>
      <c r="N43" s="27"/>
      <c r="O43" s="60" t="s">
        <v>32</v>
      </c>
      <c r="P43" s="546">
        <f>+A42+B42+C42+E42+G42+I42+K42+L42+N42+O42+P42+Q42</f>
        <v>1421863878</v>
      </c>
      <c r="Q43" s="547"/>
    </row>
    <row r="44" spans="1:17" ht="7.5" customHeight="1" x14ac:dyDescent="0.3">
      <c r="A44" s="82"/>
      <c r="J44" s="80"/>
      <c r="Q44" s="85"/>
    </row>
    <row r="45" spans="1:17" ht="7.5" customHeight="1" x14ac:dyDescent="0.3">
      <c r="A45" s="82"/>
      <c r="J45" s="80"/>
      <c r="Q45" s="85"/>
    </row>
    <row r="46" spans="1:17" x14ac:dyDescent="0.3">
      <c r="A46" s="542"/>
      <c r="B46" s="543"/>
      <c r="C46" s="543"/>
      <c r="D46" s="543"/>
      <c r="E46" s="543"/>
      <c r="F46" s="543"/>
      <c r="G46" s="543"/>
      <c r="H46" s="543"/>
      <c r="I46" s="543"/>
      <c r="J46" s="543"/>
      <c r="K46" s="543"/>
      <c r="L46" s="543"/>
      <c r="M46" s="543"/>
      <c r="N46" s="543"/>
      <c r="O46" s="543"/>
      <c r="P46" s="543"/>
      <c r="Q46" s="544"/>
    </row>
    <row r="47" spans="1:17" x14ac:dyDescent="0.3">
      <c r="A47" s="277" t="s">
        <v>36</v>
      </c>
      <c r="B47" s="278"/>
      <c r="C47" s="278"/>
      <c r="D47" s="278"/>
      <c r="E47" s="278"/>
      <c r="F47" s="278"/>
      <c r="G47" s="278"/>
      <c r="H47" s="278"/>
      <c r="I47" s="278"/>
      <c r="J47" s="278"/>
      <c r="K47" s="278"/>
      <c r="L47" s="278"/>
      <c r="M47" s="278"/>
      <c r="N47" s="278"/>
      <c r="O47" s="278"/>
      <c r="P47" s="278"/>
      <c r="Q47" s="279"/>
    </row>
    <row r="48" spans="1:17" ht="19.5" customHeight="1" x14ac:dyDescent="0.3">
      <c r="A48" s="545" t="s">
        <v>88</v>
      </c>
      <c r="B48" s="432"/>
      <c r="C48" s="429" t="s">
        <v>312</v>
      </c>
      <c r="D48" s="429"/>
      <c r="E48" s="429"/>
      <c r="F48" s="429"/>
      <c r="G48" s="429"/>
      <c r="H48" s="429"/>
      <c r="I48" s="429"/>
      <c r="J48" s="429"/>
      <c r="K48" s="429"/>
      <c r="L48" s="429"/>
      <c r="M48" s="429"/>
      <c r="N48" s="429"/>
      <c r="O48" s="429"/>
      <c r="P48" s="429"/>
      <c r="Q48" s="430"/>
    </row>
    <row r="49" spans="1:17" ht="20.25" customHeight="1" x14ac:dyDescent="0.3">
      <c r="A49" s="545" t="s">
        <v>89</v>
      </c>
      <c r="B49" s="432"/>
      <c r="C49" s="470" t="s">
        <v>135</v>
      </c>
      <c r="D49" s="470"/>
      <c r="E49" s="470"/>
      <c r="F49" s="470"/>
      <c r="G49" s="470"/>
      <c r="H49" s="470"/>
      <c r="I49" s="470"/>
      <c r="J49" s="470"/>
      <c r="K49" s="470"/>
      <c r="L49" s="470"/>
      <c r="M49" s="470"/>
      <c r="N49" s="470"/>
      <c r="O49" s="470"/>
      <c r="P49" s="470"/>
      <c r="Q49" s="471"/>
    </row>
    <row r="50" spans="1:17" ht="21" customHeight="1" x14ac:dyDescent="0.3">
      <c r="A50" s="553" t="s">
        <v>90</v>
      </c>
      <c r="B50" s="436"/>
      <c r="C50" s="457" t="s">
        <v>93</v>
      </c>
      <c r="D50" s="457"/>
      <c r="E50" s="457"/>
      <c r="F50" s="457"/>
      <c r="G50" s="457"/>
      <c r="H50" s="457"/>
      <c r="I50" s="457"/>
      <c r="J50" s="457"/>
      <c r="K50" s="457"/>
      <c r="L50" s="457"/>
      <c r="M50" s="457"/>
      <c r="N50" s="457"/>
      <c r="O50" s="457"/>
      <c r="P50" s="457"/>
      <c r="Q50" s="474"/>
    </row>
    <row r="51" spans="1:17" ht="5.25" customHeight="1" x14ac:dyDescent="0.3">
      <c r="A51" s="82"/>
      <c r="Q51" s="85"/>
    </row>
    <row r="52" spans="1:17" x14ac:dyDescent="0.3">
      <c r="A52" s="296" t="s">
        <v>84</v>
      </c>
      <c r="B52" s="297"/>
      <c r="C52" s="297"/>
      <c r="D52" s="297"/>
      <c r="E52" s="297"/>
      <c r="F52" s="297"/>
      <c r="G52" s="297"/>
      <c r="H52" s="297"/>
      <c r="I52" s="297"/>
      <c r="J52" s="297"/>
      <c r="K52" s="297"/>
      <c r="L52" s="297"/>
      <c r="M52" s="297"/>
      <c r="N52" s="297"/>
      <c r="O52" s="297"/>
      <c r="P52" s="297"/>
      <c r="Q52" s="298"/>
    </row>
    <row r="53" spans="1:17" x14ac:dyDescent="0.3">
      <c r="A53" s="120" t="s">
        <v>20</v>
      </c>
      <c r="B53" s="121" t="s">
        <v>21</v>
      </c>
      <c r="C53" s="554" t="s">
        <v>22</v>
      </c>
      <c r="D53" s="554"/>
      <c r="E53" s="121" t="s">
        <v>23</v>
      </c>
      <c r="F53" s="554" t="s">
        <v>24</v>
      </c>
      <c r="G53" s="554"/>
      <c r="H53" s="554" t="s">
        <v>25</v>
      </c>
      <c r="I53" s="554"/>
      <c r="J53" s="554" t="s">
        <v>26</v>
      </c>
      <c r="K53" s="554"/>
      <c r="L53" s="554" t="s">
        <v>27</v>
      </c>
      <c r="M53" s="554"/>
      <c r="N53" s="121" t="s">
        <v>28</v>
      </c>
      <c r="O53" s="121" t="s">
        <v>29</v>
      </c>
      <c r="P53" s="121" t="s">
        <v>30</v>
      </c>
      <c r="Q53" s="122" t="s">
        <v>31</v>
      </c>
    </row>
    <row r="54" spans="1:17" x14ac:dyDescent="0.3">
      <c r="A54" s="101">
        <v>8022470.9170000004</v>
      </c>
      <c r="B54" s="101">
        <v>8022470.9170000004</v>
      </c>
      <c r="C54" s="552">
        <v>8022470.9170000004</v>
      </c>
      <c r="D54" s="552"/>
      <c r="E54" s="101">
        <v>8022470.9170000004</v>
      </c>
      <c r="F54" s="552">
        <v>8022470.9170000004</v>
      </c>
      <c r="G54" s="552"/>
      <c r="H54" s="552">
        <v>8022470.9170000004</v>
      </c>
      <c r="I54" s="552"/>
      <c r="J54" s="552">
        <v>8022470.9170000004</v>
      </c>
      <c r="K54" s="552"/>
      <c r="L54" s="552">
        <v>8022470.9170000004</v>
      </c>
      <c r="M54" s="552"/>
      <c r="N54" s="101">
        <v>8022470.9170000004</v>
      </c>
      <c r="O54" s="101">
        <v>8022470.9170000004</v>
      </c>
      <c r="P54" s="101">
        <v>8022470.9170000004</v>
      </c>
      <c r="Q54" s="101">
        <v>8022470.9170000004</v>
      </c>
    </row>
    <row r="55" spans="1:17" x14ac:dyDescent="0.3">
      <c r="A55" s="16"/>
      <c r="B55" s="27"/>
      <c r="C55" s="27"/>
      <c r="D55" s="27"/>
      <c r="E55" s="27"/>
      <c r="F55" s="27"/>
      <c r="G55" s="27"/>
      <c r="H55" s="27"/>
      <c r="I55" s="27"/>
      <c r="J55" s="27"/>
      <c r="K55" s="27"/>
      <c r="L55" s="27"/>
      <c r="M55" s="27"/>
      <c r="N55" s="27"/>
      <c r="O55" s="60" t="s">
        <v>32</v>
      </c>
      <c r="P55" s="546">
        <f>+A54+B54+C54+E54+F54+H54+J54+L54+N54+O54+P54+Q54</f>
        <v>96269651.003999993</v>
      </c>
      <c r="Q55" s="547"/>
    </row>
    <row r="56" spans="1:17" x14ac:dyDescent="0.3">
      <c r="A56" s="16"/>
      <c r="B56" s="27"/>
      <c r="C56" s="27"/>
      <c r="D56" s="27"/>
      <c r="E56" s="27"/>
      <c r="F56" s="27"/>
      <c r="G56" s="27"/>
      <c r="H56" s="555" t="s">
        <v>309</v>
      </c>
      <c r="I56" s="555"/>
      <c r="J56" s="555"/>
      <c r="K56" s="555"/>
      <c r="L56" s="555"/>
      <c r="M56" s="555"/>
      <c r="N56" s="555"/>
      <c r="O56" s="555"/>
      <c r="P56" s="123"/>
      <c r="Q56" s="236">
        <f>+P43/P55</f>
        <v>14.769596266022837</v>
      </c>
    </row>
    <row r="57" spans="1:17" x14ac:dyDescent="0.3">
      <c r="A57" s="548" t="s">
        <v>310</v>
      </c>
      <c r="B57" s="549"/>
      <c r="C57" s="549"/>
      <c r="D57" s="549"/>
      <c r="E57" s="549"/>
      <c r="F57" s="549"/>
      <c r="G57" s="549"/>
      <c r="H57" s="549"/>
      <c r="I57" s="549"/>
      <c r="J57" s="549"/>
      <c r="K57" s="549"/>
      <c r="L57" s="549"/>
      <c r="M57" s="549"/>
      <c r="N57" s="549"/>
      <c r="O57" s="549"/>
      <c r="P57" s="550">
        <f>+Q56*1.15</f>
        <v>16.985035705926261</v>
      </c>
      <c r="Q57" s="551"/>
    </row>
    <row r="58" spans="1:17" ht="15" thickBot="1" x14ac:dyDescent="0.35">
      <c r="A58" s="107"/>
      <c r="B58" s="108"/>
      <c r="C58" s="108"/>
      <c r="D58" s="108"/>
      <c r="E58" s="108"/>
      <c r="F58" s="108"/>
      <c r="G58" s="108"/>
      <c r="H58" s="108"/>
      <c r="I58" s="108"/>
      <c r="J58" s="108"/>
      <c r="K58" s="108"/>
      <c r="L58" s="108"/>
      <c r="M58" s="108"/>
      <c r="N58" s="108"/>
      <c r="O58" s="108"/>
      <c r="P58" s="108"/>
      <c r="Q58" s="109"/>
    </row>
    <row r="59" spans="1:17" x14ac:dyDescent="0.3">
      <c r="A59" s="492" t="s">
        <v>85</v>
      </c>
      <c r="B59" s="493"/>
      <c r="C59" s="493"/>
      <c r="D59" s="493"/>
      <c r="E59" s="493"/>
      <c r="F59" s="493"/>
      <c r="G59" s="493"/>
      <c r="H59" s="493"/>
      <c r="I59" s="493"/>
      <c r="J59" s="493"/>
      <c r="K59" s="493"/>
      <c r="L59" s="493"/>
      <c r="M59" s="493"/>
      <c r="N59" s="493"/>
      <c r="O59" s="493"/>
      <c r="P59" s="493"/>
      <c r="Q59" s="494"/>
    </row>
    <row r="60" spans="1:17" x14ac:dyDescent="0.3">
      <c r="A60" s="598" t="s">
        <v>33</v>
      </c>
      <c r="B60" s="599"/>
      <c r="C60" s="599"/>
      <c r="D60" s="599"/>
      <c r="E60" s="599"/>
      <c r="F60" s="599"/>
      <c r="G60" s="599"/>
      <c r="H60" s="599"/>
      <c r="I60" s="599"/>
      <c r="J60" s="599"/>
      <c r="K60" s="599"/>
      <c r="L60" s="599"/>
      <c r="M60" s="599"/>
      <c r="N60" s="599"/>
      <c r="O60" s="599"/>
      <c r="P60" s="599"/>
      <c r="Q60" s="600"/>
    </row>
    <row r="61" spans="1:17" x14ac:dyDescent="0.3">
      <c r="A61" s="598" t="s">
        <v>34</v>
      </c>
      <c r="B61" s="599"/>
      <c r="C61" s="599"/>
      <c r="D61" s="599"/>
      <c r="E61" s="599"/>
      <c r="F61" s="599"/>
      <c r="G61" s="599"/>
      <c r="H61" s="599"/>
      <c r="I61" s="599"/>
      <c r="J61" s="599"/>
      <c r="K61" s="599"/>
      <c r="L61" s="599"/>
      <c r="M61" s="599"/>
      <c r="N61" s="599"/>
      <c r="O61" s="599"/>
      <c r="P61" s="599"/>
      <c r="Q61" s="600"/>
    </row>
    <row r="62" spans="1:17" x14ac:dyDescent="0.3">
      <c r="A62" s="468" t="s">
        <v>88</v>
      </c>
      <c r="B62" s="469"/>
      <c r="C62" s="429" t="s">
        <v>311</v>
      </c>
      <c r="D62" s="429"/>
      <c r="E62" s="429"/>
      <c r="F62" s="429"/>
      <c r="G62" s="429"/>
      <c r="H62" s="429"/>
      <c r="I62" s="429"/>
      <c r="J62" s="429"/>
      <c r="K62" s="429"/>
      <c r="L62" s="429"/>
      <c r="M62" s="429"/>
      <c r="N62" s="429"/>
      <c r="O62" s="429"/>
      <c r="P62" s="429"/>
      <c r="Q62" s="430"/>
    </row>
    <row r="63" spans="1:17" x14ac:dyDescent="0.3">
      <c r="A63" s="468" t="s">
        <v>89</v>
      </c>
      <c r="B63" s="469"/>
      <c r="C63" s="470" t="s">
        <v>307</v>
      </c>
      <c r="D63" s="470"/>
      <c r="E63" s="470"/>
      <c r="F63" s="470"/>
      <c r="G63" s="470"/>
      <c r="H63" s="470"/>
      <c r="I63" s="470"/>
      <c r="J63" s="470"/>
      <c r="K63" s="470"/>
      <c r="L63" s="470"/>
      <c r="M63" s="470"/>
      <c r="N63" s="470"/>
      <c r="O63" s="470"/>
      <c r="P63" s="470"/>
      <c r="Q63" s="471"/>
    </row>
    <row r="64" spans="1:17" x14ac:dyDescent="0.3">
      <c r="A64" s="472" t="s">
        <v>90</v>
      </c>
      <c r="B64" s="473"/>
      <c r="C64" s="457" t="s">
        <v>93</v>
      </c>
      <c r="D64" s="457"/>
      <c r="E64" s="457"/>
      <c r="F64" s="457"/>
      <c r="G64" s="457"/>
      <c r="H64" s="457"/>
      <c r="I64" s="457"/>
      <c r="J64" s="457"/>
      <c r="K64" s="457"/>
      <c r="L64" s="457"/>
      <c r="M64" s="457"/>
      <c r="N64" s="457"/>
      <c r="O64" s="457"/>
      <c r="P64" s="457"/>
      <c r="Q64" s="474"/>
    </row>
    <row r="65" spans="1:17" x14ac:dyDescent="0.3">
      <c r="A65" s="82"/>
      <c r="Q65" s="85"/>
    </row>
    <row r="66" spans="1:17" x14ac:dyDescent="0.3">
      <c r="A66" s="480" t="s">
        <v>84</v>
      </c>
      <c r="B66" s="481"/>
      <c r="C66" s="481"/>
      <c r="D66" s="481"/>
      <c r="E66" s="481"/>
      <c r="F66" s="481"/>
      <c r="G66" s="481"/>
      <c r="H66" s="481"/>
      <c r="I66" s="481"/>
      <c r="J66" s="481"/>
      <c r="K66" s="481"/>
      <c r="L66" s="481"/>
      <c r="M66" s="481"/>
      <c r="N66" s="481"/>
      <c r="O66" s="481"/>
      <c r="P66" s="481"/>
      <c r="Q66" s="482"/>
    </row>
    <row r="67" spans="1:17" x14ac:dyDescent="0.3">
      <c r="A67" s="73" t="s">
        <v>20</v>
      </c>
      <c r="B67" s="74" t="s">
        <v>21</v>
      </c>
      <c r="C67" s="483" t="s">
        <v>22</v>
      </c>
      <c r="D67" s="483"/>
      <c r="E67" s="74" t="s">
        <v>23</v>
      </c>
      <c r="F67" s="483" t="s">
        <v>24</v>
      </c>
      <c r="G67" s="483"/>
      <c r="H67" s="483" t="s">
        <v>25</v>
      </c>
      <c r="I67" s="483"/>
      <c r="J67" s="483" t="s">
        <v>26</v>
      </c>
      <c r="K67" s="483"/>
      <c r="L67" s="483" t="s">
        <v>27</v>
      </c>
      <c r="M67" s="483"/>
      <c r="N67" s="74" t="s">
        <v>28</v>
      </c>
      <c r="O67" s="74" t="s">
        <v>29</v>
      </c>
      <c r="P67" s="74" t="s">
        <v>30</v>
      </c>
      <c r="Q67" s="75" t="s">
        <v>31</v>
      </c>
    </row>
    <row r="68" spans="1:17" x14ac:dyDescent="0.3">
      <c r="A68" s="98"/>
      <c r="B68" s="72"/>
      <c r="C68" s="602">
        <v>534173873.52999997</v>
      </c>
      <c r="D68" s="602"/>
      <c r="E68" s="72"/>
      <c r="F68" s="565"/>
      <c r="G68" s="565"/>
      <c r="H68" s="565"/>
      <c r="I68" s="565"/>
      <c r="J68" s="565"/>
      <c r="K68" s="565"/>
      <c r="L68" s="565"/>
      <c r="M68" s="565"/>
      <c r="N68" s="99"/>
      <c r="O68" s="99"/>
      <c r="P68" s="99"/>
      <c r="Q68" s="100"/>
    </row>
    <row r="69" spans="1:17" x14ac:dyDescent="0.3">
      <c r="A69" s="82"/>
      <c r="O69" s="80" t="s">
        <v>32</v>
      </c>
      <c r="P69" s="601">
        <f>+C68</f>
        <v>534173873.52999997</v>
      </c>
      <c r="Q69" s="460"/>
    </row>
    <row r="70" spans="1:17" x14ac:dyDescent="0.3">
      <c r="A70" s="82"/>
      <c r="J70" s="80"/>
      <c r="Q70" s="85"/>
    </row>
    <row r="71" spans="1:17" x14ac:dyDescent="0.3">
      <c r="A71" s="277" t="s">
        <v>36</v>
      </c>
      <c r="B71" s="278"/>
      <c r="C71" s="278"/>
      <c r="D71" s="278"/>
      <c r="E71" s="278"/>
      <c r="F71" s="278"/>
      <c r="G71" s="278"/>
      <c r="H71" s="278"/>
      <c r="I71" s="278"/>
      <c r="J71" s="278"/>
      <c r="K71" s="278"/>
      <c r="L71" s="278"/>
      <c r="M71" s="278"/>
      <c r="N71" s="278"/>
      <c r="O71" s="278"/>
      <c r="P71" s="278"/>
      <c r="Q71" s="279"/>
    </row>
    <row r="72" spans="1:17" x14ac:dyDescent="0.3">
      <c r="A72" s="468" t="s">
        <v>88</v>
      </c>
      <c r="B72" s="469"/>
      <c r="C72" s="429" t="s">
        <v>308</v>
      </c>
      <c r="D72" s="429"/>
      <c r="E72" s="429"/>
      <c r="F72" s="429"/>
      <c r="G72" s="429"/>
      <c r="H72" s="429"/>
      <c r="I72" s="429"/>
      <c r="J72" s="429"/>
      <c r="K72" s="429"/>
      <c r="L72" s="429"/>
      <c r="M72" s="429"/>
      <c r="N72" s="429"/>
      <c r="O72" s="429"/>
      <c r="P72" s="429"/>
      <c r="Q72" s="430"/>
    </row>
    <row r="73" spans="1:17" x14ac:dyDescent="0.3">
      <c r="A73" s="468" t="s">
        <v>89</v>
      </c>
      <c r="B73" s="469"/>
      <c r="C73" s="470" t="s">
        <v>135</v>
      </c>
      <c r="D73" s="470"/>
      <c r="E73" s="470"/>
      <c r="F73" s="470"/>
      <c r="G73" s="470"/>
      <c r="H73" s="470"/>
      <c r="I73" s="470"/>
      <c r="J73" s="470"/>
      <c r="K73" s="470"/>
      <c r="L73" s="470"/>
      <c r="M73" s="470"/>
      <c r="N73" s="470"/>
      <c r="O73" s="470"/>
      <c r="P73" s="470"/>
      <c r="Q73" s="471"/>
    </row>
    <row r="74" spans="1:17" x14ac:dyDescent="0.3">
      <c r="A74" s="472" t="s">
        <v>90</v>
      </c>
      <c r="B74" s="473"/>
      <c r="C74" s="457" t="s">
        <v>93</v>
      </c>
      <c r="D74" s="457"/>
      <c r="E74" s="457"/>
      <c r="F74" s="457"/>
      <c r="G74" s="457"/>
      <c r="H74" s="457"/>
      <c r="I74" s="457"/>
      <c r="J74" s="457"/>
      <c r="K74" s="457"/>
      <c r="L74" s="457"/>
      <c r="M74" s="457"/>
      <c r="N74" s="457"/>
      <c r="O74" s="457"/>
      <c r="P74" s="457"/>
      <c r="Q74" s="474"/>
    </row>
    <row r="75" spans="1:17" x14ac:dyDescent="0.3">
      <c r="A75" s="82"/>
      <c r="Q75" s="85"/>
    </row>
    <row r="76" spans="1:17" x14ac:dyDescent="0.3">
      <c r="A76" s="475" t="s">
        <v>84</v>
      </c>
      <c r="B76" s="476"/>
      <c r="C76" s="476"/>
      <c r="D76" s="476"/>
      <c r="E76" s="476"/>
      <c r="F76" s="476"/>
      <c r="G76" s="476"/>
      <c r="H76" s="476"/>
      <c r="I76" s="476"/>
      <c r="J76" s="476"/>
      <c r="K76" s="476"/>
      <c r="L76" s="476"/>
      <c r="M76" s="476"/>
      <c r="N76" s="476"/>
      <c r="O76" s="476"/>
      <c r="P76" s="476"/>
      <c r="Q76" s="477"/>
    </row>
    <row r="77" spans="1:17" x14ac:dyDescent="0.3">
      <c r="A77" s="76" t="s">
        <v>20</v>
      </c>
      <c r="B77" s="77" t="s">
        <v>21</v>
      </c>
      <c r="C77" s="478" t="s">
        <v>22</v>
      </c>
      <c r="D77" s="478"/>
      <c r="E77" s="77" t="s">
        <v>23</v>
      </c>
      <c r="F77" s="478" t="s">
        <v>24</v>
      </c>
      <c r="G77" s="478"/>
      <c r="H77" s="478" t="s">
        <v>25</v>
      </c>
      <c r="I77" s="478"/>
      <c r="J77" s="478" t="s">
        <v>26</v>
      </c>
      <c r="K77" s="478"/>
      <c r="L77" s="478" t="s">
        <v>27</v>
      </c>
      <c r="M77" s="478"/>
      <c r="N77" s="77" t="s">
        <v>28</v>
      </c>
      <c r="O77" s="77" t="s">
        <v>29</v>
      </c>
      <c r="P77" s="77" t="s">
        <v>30</v>
      </c>
      <c r="Q77" s="78" t="s">
        <v>31</v>
      </c>
    </row>
    <row r="78" spans="1:17" x14ac:dyDescent="0.3">
      <c r="A78" s="101"/>
      <c r="B78" s="102"/>
      <c r="C78" s="552">
        <v>26412027.399999999</v>
      </c>
      <c r="D78" s="552"/>
      <c r="E78" s="102"/>
      <c r="F78" s="552"/>
      <c r="G78" s="552"/>
      <c r="H78" s="552"/>
      <c r="I78" s="552"/>
      <c r="J78" s="552"/>
      <c r="K78" s="552"/>
      <c r="L78" s="552"/>
      <c r="M78" s="552"/>
      <c r="N78" s="103"/>
      <c r="O78" s="103"/>
      <c r="P78" s="103"/>
      <c r="Q78" s="104"/>
    </row>
    <row r="79" spans="1:17" x14ac:dyDescent="0.3">
      <c r="A79" s="82"/>
      <c r="O79" s="80" t="s">
        <v>32</v>
      </c>
      <c r="P79" s="603">
        <f>+C78</f>
        <v>26412027.399999999</v>
      </c>
      <c r="Q79" s="460"/>
    </row>
    <row r="80" spans="1:17" x14ac:dyDescent="0.3">
      <c r="A80" s="82"/>
      <c r="O80" s="80"/>
      <c r="P80" s="608"/>
      <c r="Q80" s="608"/>
    </row>
    <row r="81" spans="1:18" ht="15.75" x14ac:dyDescent="0.3">
      <c r="A81" s="461" t="s">
        <v>86</v>
      </c>
      <c r="B81" s="462"/>
      <c r="C81" s="462"/>
      <c r="D81" s="462"/>
      <c r="E81" s="462"/>
      <c r="F81" s="462"/>
      <c r="G81" s="462"/>
      <c r="H81" s="462"/>
      <c r="I81" s="462"/>
      <c r="J81" s="462"/>
      <c r="K81" s="462"/>
      <c r="L81" s="462"/>
      <c r="M81" s="462"/>
      <c r="N81" s="462"/>
      <c r="O81" s="462"/>
      <c r="P81" s="604">
        <f>+P69/P79</f>
        <v>20.224644834724046</v>
      </c>
      <c r="Q81" s="604"/>
    </row>
    <row r="82" spans="1:18" ht="15.75" x14ac:dyDescent="0.3">
      <c r="A82" s="110"/>
      <c r="B82" s="111"/>
      <c r="C82" s="111"/>
      <c r="D82" s="111"/>
      <c r="E82" s="111"/>
      <c r="F82" s="111"/>
      <c r="G82" s="111"/>
      <c r="H82" s="111"/>
      <c r="I82" s="111"/>
      <c r="J82" s="111"/>
      <c r="K82" s="111"/>
      <c r="L82" s="111"/>
      <c r="M82" s="111"/>
      <c r="N82" s="111"/>
      <c r="O82" s="111"/>
      <c r="P82"/>
      <c r="Q82" s="106"/>
    </row>
    <row r="83" spans="1:18" x14ac:dyDescent="0.3">
      <c r="A83" s="110"/>
      <c r="B83" s="111"/>
      <c r="C83" s="111"/>
      <c r="D83" s="111"/>
      <c r="E83" s="111"/>
      <c r="F83" s="111"/>
      <c r="G83" s="111"/>
      <c r="H83" s="111"/>
      <c r="I83" s="111"/>
      <c r="J83" s="111"/>
      <c r="K83" s="111"/>
      <c r="L83" s="111"/>
      <c r="M83" s="111"/>
      <c r="N83" s="111"/>
      <c r="O83" s="111"/>
      <c r="P83" s="105"/>
      <c r="Q83" s="106"/>
    </row>
    <row r="84" spans="1:18" ht="15" thickBot="1" x14ac:dyDescent="0.35">
      <c r="A84" s="124"/>
      <c r="B84" s="125"/>
      <c r="C84" s="125"/>
      <c r="D84" s="125"/>
      <c r="E84" s="125"/>
      <c r="F84" s="125"/>
      <c r="G84" s="125"/>
      <c r="H84" s="125"/>
      <c r="I84" s="125"/>
      <c r="J84" s="125"/>
      <c r="K84" s="125"/>
      <c r="L84" s="605" t="s">
        <v>117</v>
      </c>
      <c r="M84" s="605"/>
      <c r="N84" s="605"/>
      <c r="O84" s="605"/>
      <c r="P84" s="606">
        <f>+P81/P57</f>
        <v>1.1907331362080946</v>
      </c>
      <c r="Q84" s="607"/>
      <c r="R84" s="166"/>
    </row>
  </sheetData>
  <mergeCells count="154">
    <mergeCell ref="P79:Q79"/>
    <mergeCell ref="A81:O81"/>
    <mergeCell ref="P81:Q81"/>
    <mergeCell ref="L84:O84"/>
    <mergeCell ref="P84:Q84"/>
    <mergeCell ref="A76:Q76"/>
    <mergeCell ref="C77:D77"/>
    <mergeCell ref="F77:G77"/>
    <mergeCell ref="H77:I77"/>
    <mergeCell ref="J77:K77"/>
    <mergeCell ref="L77:M77"/>
    <mergeCell ref="C78:D78"/>
    <mergeCell ref="F78:G78"/>
    <mergeCell ref="H78:I78"/>
    <mergeCell ref="J78:K78"/>
    <mergeCell ref="L78:M78"/>
    <mergeCell ref="P80:Q80"/>
    <mergeCell ref="P69:Q69"/>
    <mergeCell ref="A71:Q71"/>
    <mergeCell ref="A72:B72"/>
    <mergeCell ref="C72:Q72"/>
    <mergeCell ref="A73:B73"/>
    <mergeCell ref="C73:Q73"/>
    <mergeCell ref="A74:B74"/>
    <mergeCell ref="C74:Q74"/>
    <mergeCell ref="A66:Q66"/>
    <mergeCell ref="C67:D67"/>
    <mergeCell ref="F67:G67"/>
    <mergeCell ref="H67:I67"/>
    <mergeCell ref="J67:K67"/>
    <mergeCell ref="L67:M67"/>
    <mergeCell ref="C68:D68"/>
    <mergeCell ref="F68:G68"/>
    <mergeCell ref="H68:I68"/>
    <mergeCell ref="J68:K68"/>
    <mergeCell ref="L68:M68"/>
    <mergeCell ref="A59:Q59"/>
    <mergeCell ref="A60:Q60"/>
    <mergeCell ref="A61:Q61"/>
    <mergeCell ref="A62:B62"/>
    <mergeCell ref="C62:Q62"/>
    <mergeCell ref="A63:B63"/>
    <mergeCell ref="C63:Q63"/>
    <mergeCell ref="A64:B64"/>
    <mergeCell ref="C64:Q64"/>
    <mergeCell ref="A1:Q1"/>
    <mergeCell ref="A2:Q2"/>
    <mergeCell ref="A4:Q4"/>
    <mergeCell ref="A5:C5"/>
    <mergeCell ref="D5:F5"/>
    <mergeCell ref="G5:J5"/>
    <mergeCell ref="K5:N5"/>
    <mergeCell ref="O5:Q5"/>
    <mergeCell ref="B8:G8"/>
    <mergeCell ref="K8:P8"/>
    <mergeCell ref="C9:G9"/>
    <mergeCell ref="L9:P9"/>
    <mergeCell ref="C10:G10"/>
    <mergeCell ref="L10:P10"/>
    <mergeCell ref="A6:C6"/>
    <mergeCell ref="D6:F6"/>
    <mergeCell ref="G6:J6"/>
    <mergeCell ref="K6:N6"/>
    <mergeCell ref="O6:Q6"/>
    <mergeCell ref="A7:Q7"/>
    <mergeCell ref="A17:B17"/>
    <mergeCell ref="C17:Q17"/>
    <mergeCell ref="A18:D18"/>
    <mergeCell ref="F18:G18"/>
    <mergeCell ref="H18:I18"/>
    <mergeCell ref="N18:Q18"/>
    <mergeCell ref="C11:G11"/>
    <mergeCell ref="L11:P11"/>
    <mergeCell ref="A13:Q13"/>
    <mergeCell ref="A14:B14"/>
    <mergeCell ref="C14:Q14"/>
    <mergeCell ref="A16:Q16"/>
    <mergeCell ref="J18:M18"/>
    <mergeCell ref="A25:B25"/>
    <mergeCell ref="C25:E25"/>
    <mergeCell ref="F25:H25"/>
    <mergeCell ref="I25:K25"/>
    <mergeCell ref="L25:N25"/>
    <mergeCell ref="O25:Q25"/>
    <mergeCell ref="N19:Q20"/>
    <mergeCell ref="A21:C21"/>
    <mergeCell ref="D21:Q21"/>
    <mergeCell ref="A23:Q23"/>
    <mergeCell ref="A24:B24"/>
    <mergeCell ref="C24:E24"/>
    <mergeCell ref="F24:H24"/>
    <mergeCell ref="I24:K24"/>
    <mergeCell ref="L24:N24"/>
    <mergeCell ref="O24:Q24"/>
    <mergeCell ref="A19:D20"/>
    <mergeCell ref="E19:E20"/>
    <mergeCell ref="F19:G20"/>
    <mergeCell ref="H19:I20"/>
    <mergeCell ref="J19:M20"/>
    <mergeCell ref="O30:Q30"/>
    <mergeCell ref="A31:B31"/>
    <mergeCell ref="C31:E31"/>
    <mergeCell ref="F31:H31"/>
    <mergeCell ref="L31:N31"/>
    <mergeCell ref="O31:Q31"/>
    <mergeCell ref="A26:C26"/>
    <mergeCell ref="D26:Q26"/>
    <mergeCell ref="A27:C27"/>
    <mergeCell ref="D27:Q27"/>
    <mergeCell ref="A29:Q29"/>
    <mergeCell ref="A30:B30"/>
    <mergeCell ref="C30:E30"/>
    <mergeCell ref="F30:H30"/>
    <mergeCell ref="I30:K31"/>
    <mergeCell ref="L30:N30"/>
    <mergeCell ref="A38:B38"/>
    <mergeCell ref="C38:Q38"/>
    <mergeCell ref="A40:Q40"/>
    <mergeCell ref="C41:D41"/>
    <mergeCell ref="F41:G41"/>
    <mergeCell ref="H41:I41"/>
    <mergeCell ref="J41:K41"/>
    <mergeCell ref="L41:M41"/>
    <mergeCell ref="A33:Q33"/>
    <mergeCell ref="A34:Q34"/>
    <mergeCell ref="A35:Q35"/>
    <mergeCell ref="A36:B36"/>
    <mergeCell ref="C36:Q36"/>
    <mergeCell ref="A37:B37"/>
    <mergeCell ref="C37:Q37"/>
    <mergeCell ref="A46:Q46"/>
    <mergeCell ref="A47:Q47"/>
    <mergeCell ref="A48:B48"/>
    <mergeCell ref="C48:Q48"/>
    <mergeCell ref="A49:B49"/>
    <mergeCell ref="C49:Q49"/>
    <mergeCell ref="P43:Q43"/>
    <mergeCell ref="A57:O57"/>
    <mergeCell ref="P57:Q57"/>
    <mergeCell ref="C54:D54"/>
    <mergeCell ref="F54:G54"/>
    <mergeCell ref="H54:I54"/>
    <mergeCell ref="J54:K54"/>
    <mergeCell ref="L54:M54"/>
    <mergeCell ref="P55:Q55"/>
    <mergeCell ref="A50:B50"/>
    <mergeCell ref="C50:Q50"/>
    <mergeCell ref="A52:Q52"/>
    <mergeCell ref="C53:D53"/>
    <mergeCell ref="F53:G53"/>
    <mergeCell ref="H53:I53"/>
    <mergeCell ref="J53:K53"/>
    <mergeCell ref="L53:M53"/>
    <mergeCell ref="H56:O56"/>
  </mergeCells>
  <printOptions horizontalCentered="1"/>
  <pageMargins left="0.15748031496063" right="0.196850393700787" top="0.31496062992126" bottom="0.15748031496063" header="0.31496062992126" footer="0.15748031496063"/>
  <pageSetup scale="50" orientation="portrait" r:id="rId1"/>
  <headerFooter>
    <oddFooter>&amp;LElaboró
Nombre, Cargo y Firma&amp;CRevisó
Nombre, Cargo y Firma&amp;RAutorizó
Nombre, Cargo y Firma</oddFooter>
  </headerFooter>
  <drawing r:id="rId2"/>
  <legacyDrawingHF r:id="rId3"/>
  <extLst>
    <ext xmlns:x14="http://schemas.microsoft.com/office/spreadsheetml/2009/9/main" uri="{CCE6A557-97BC-4b89-ADB6-D9C93CAAB3DF}">
      <x14:dataValidations xmlns:xm="http://schemas.microsoft.com/office/excel/2006/main" disablePrompts="1" count="5">
        <x14:dataValidation type="list" allowBlank="1" showInputMessage="1" showErrorMessage="1" xr:uid="{00000000-0002-0000-0700-000000000000}">
          <x14:formula1>
            <xm:f>Datos!$C$4:$C$5</xm:f>
          </x14:formula1>
          <xm:sqref>C38:Q38 C64:Q64 C50:Q50 C74:Q74</xm:sqref>
        </x14:dataValidation>
        <x14:dataValidation type="list" allowBlank="1" showInputMessage="1" showErrorMessage="1" xr:uid="{00000000-0002-0000-0700-000001000000}">
          <x14:formula1>
            <xm:f>Datos!$B$4:$B$5</xm:f>
          </x14:formula1>
          <xm:sqref>E19:E20</xm:sqref>
        </x14:dataValidation>
        <x14:dataValidation type="list" allowBlank="1" showInputMessage="1" showErrorMessage="1" xr:uid="{00000000-0002-0000-0700-000002000000}">
          <x14:formula1>
            <xm:f>Datos!$B$8:$B$11</xm:f>
          </x14:formula1>
          <xm:sqref>F19:G20</xm:sqref>
        </x14:dataValidation>
        <x14:dataValidation type="list" allowBlank="1" showInputMessage="1" showErrorMessage="1" xr:uid="{00000000-0002-0000-0700-000003000000}">
          <x14:formula1>
            <xm:f>Datos!$B$14:$B$18</xm:f>
          </x14:formula1>
          <xm:sqref>H19:I20</xm:sqref>
        </x14:dataValidation>
        <x14:dataValidation type="list" allowBlank="1" showInputMessage="1" showErrorMessage="1" xr:uid="{00000000-0002-0000-0700-000004000000}">
          <x14:formula1>
            <xm:f>Datos!$B$21:$B$23</xm:f>
          </x14:formula1>
          <xm:sqref>F31:H31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9" tint="-0.249977111117893"/>
  </sheetPr>
  <dimension ref="A1:Q229"/>
  <sheetViews>
    <sheetView showGridLines="0" view="pageLayout" topLeftCell="A199" zoomScale="90" zoomScaleNormal="90" zoomScaleSheetLayoutView="100" zoomScalePageLayoutView="90" workbookViewId="0">
      <selection activeCell="F210" sqref="F210"/>
    </sheetView>
  </sheetViews>
  <sheetFormatPr baseColWidth="10" defaultRowHeight="14.25" x14ac:dyDescent="0.3"/>
  <cols>
    <col min="1" max="1" width="28.28515625" style="83" customWidth="1"/>
    <col min="2" max="2" width="14.85546875" style="83" customWidth="1"/>
    <col min="3" max="3" width="12" style="83" customWidth="1"/>
    <col min="4" max="4" width="13.5703125" style="83" customWidth="1"/>
    <col min="5" max="5" width="15.85546875" style="83" customWidth="1"/>
    <col min="6" max="6" width="15.5703125" style="151" customWidth="1"/>
    <col min="7" max="7" width="14.5703125" style="83" customWidth="1"/>
    <col min="8" max="12" width="9.42578125" style="83" customWidth="1"/>
    <col min="13" max="13" width="11.42578125" style="83"/>
    <col min="14" max="14" width="16" style="83" customWidth="1"/>
    <col min="15" max="15" width="15.42578125" style="83" customWidth="1"/>
    <col min="16" max="16" width="17" style="83" customWidth="1"/>
    <col min="17" max="17" width="18" style="83" customWidth="1"/>
    <col min="18" max="16384" width="11.42578125" style="83"/>
  </cols>
  <sheetData>
    <row r="1" spans="1:17" ht="75" customHeight="1" thickBot="1" x14ac:dyDescent="0.35">
      <c r="A1" s="680" t="s">
        <v>144</v>
      </c>
      <c r="B1" s="681"/>
      <c r="C1" s="681"/>
      <c r="D1" s="681"/>
      <c r="E1" s="681"/>
      <c r="F1" s="681"/>
      <c r="G1" s="681"/>
      <c r="H1" s="681"/>
      <c r="I1" s="681"/>
      <c r="J1" s="681"/>
      <c r="K1" s="681"/>
      <c r="L1" s="681"/>
      <c r="M1" s="681"/>
      <c r="N1" s="681"/>
      <c r="O1" s="681"/>
      <c r="P1" s="681"/>
      <c r="Q1" s="682"/>
    </row>
    <row r="2" spans="1:17" s="129" customFormat="1" ht="18.95" customHeight="1" x14ac:dyDescent="0.3">
      <c r="A2" s="520" t="s">
        <v>0</v>
      </c>
      <c r="B2" s="521"/>
      <c r="C2" s="521"/>
      <c r="D2" s="521"/>
      <c r="E2" s="521"/>
      <c r="F2" s="521"/>
      <c r="G2" s="521"/>
      <c r="H2" s="521"/>
      <c r="I2" s="521"/>
      <c r="J2" s="521"/>
      <c r="K2" s="521"/>
      <c r="L2" s="521"/>
      <c r="M2" s="521"/>
      <c r="N2" s="521"/>
      <c r="O2" s="521"/>
      <c r="P2" s="521"/>
      <c r="Q2" s="522"/>
    </row>
    <row r="3" spans="1:17" ht="15.75" customHeight="1" x14ac:dyDescent="0.3">
      <c r="A3" s="82"/>
      <c r="Q3" s="85"/>
    </row>
    <row r="4" spans="1:17" ht="27" customHeight="1" x14ac:dyDescent="0.3">
      <c r="A4" s="492" t="s">
        <v>1</v>
      </c>
      <c r="B4" s="493"/>
      <c r="C4" s="493"/>
      <c r="D4" s="493"/>
      <c r="E4" s="493"/>
      <c r="F4" s="493"/>
      <c r="G4" s="493"/>
      <c r="H4" s="493"/>
      <c r="I4" s="493"/>
      <c r="J4" s="493"/>
      <c r="K4" s="493"/>
      <c r="L4" s="493"/>
      <c r="M4" s="493"/>
      <c r="N4" s="493"/>
      <c r="O4" s="493"/>
      <c r="P4" s="493"/>
      <c r="Q4" s="494"/>
    </row>
    <row r="5" spans="1:17" ht="18" customHeight="1" x14ac:dyDescent="0.3">
      <c r="A5" s="666" t="s">
        <v>37</v>
      </c>
      <c r="B5" s="667"/>
      <c r="C5" s="667"/>
      <c r="D5" s="667" t="s">
        <v>112</v>
      </c>
      <c r="E5" s="667"/>
      <c r="F5" s="667"/>
      <c r="G5" s="656" t="s">
        <v>2</v>
      </c>
      <c r="H5" s="656"/>
      <c r="I5" s="656"/>
      <c r="J5" s="656"/>
      <c r="K5" s="656" t="s">
        <v>98</v>
      </c>
      <c r="L5" s="656"/>
      <c r="M5" s="656"/>
      <c r="N5" s="656"/>
      <c r="O5" s="656" t="s">
        <v>207</v>
      </c>
      <c r="P5" s="656"/>
      <c r="Q5" s="657"/>
    </row>
    <row r="6" spans="1:17" s="15" customFormat="1" ht="69" customHeight="1" x14ac:dyDescent="0.3">
      <c r="A6" s="660" t="str">
        <f>PROPOSITO!A6</f>
        <v>INTERAPAS</v>
      </c>
      <c r="B6" s="645"/>
      <c r="C6" s="645"/>
      <c r="D6" s="515" t="str">
        <f>PROPOSITO!D6</f>
        <v>GI25</v>
      </c>
      <c r="E6" s="515"/>
      <c r="F6" s="515"/>
      <c r="G6" s="515" t="str">
        <f>PROPOSITO!G6</f>
        <v>Gestión Integral del Agua</v>
      </c>
      <c r="H6" s="515"/>
      <c r="I6" s="515"/>
      <c r="J6" s="515"/>
      <c r="K6" s="515" t="str">
        <f>PROPOSITO!K6</f>
        <v>Dirección General, Atención Social, Dirección Jurídica, Unidad de Transaparencia, Unidad de Comunicación Social y Cultura del Agua, Unidad de Informática y Sistemas, Dirección de Proyectos y Fraccionamientos, Dirección de Administración y Finanzas y OIC.</v>
      </c>
      <c r="L6" s="515"/>
      <c r="M6" s="515"/>
      <c r="N6" s="515"/>
      <c r="O6" s="524">
        <f>PROPOSITO!O6</f>
        <v>829515644.12</v>
      </c>
      <c r="P6" s="524"/>
      <c r="Q6" s="525"/>
    </row>
    <row r="7" spans="1:17" ht="6" customHeight="1" x14ac:dyDescent="0.3">
      <c r="A7" s="92"/>
      <c r="B7" s="93"/>
      <c r="C7" s="93"/>
      <c r="D7" s="93"/>
      <c r="E7" s="93"/>
      <c r="F7" s="93"/>
      <c r="G7" s="94"/>
      <c r="H7" s="94"/>
      <c r="I7" s="94"/>
      <c r="J7" s="94"/>
      <c r="K7" s="94"/>
      <c r="L7" s="94"/>
      <c r="Q7" s="85"/>
    </row>
    <row r="8" spans="1:17" ht="19.5" customHeight="1" x14ac:dyDescent="0.3">
      <c r="A8" s="661" t="s">
        <v>4</v>
      </c>
      <c r="B8" s="662"/>
      <c r="C8" s="662"/>
      <c r="D8" s="662"/>
      <c r="E8" s="662"/>
      <c r="F8" s="662"/>
      <c r="G8" s="662"/>
      <c r="H8" s="662"/>
      <c r="I8" s="662"/>
      <c r="J8" s="662"/>
      <c r="K8" s="662"/>
      <c r="L8" s="662"/>
      <c r="M8" s="662"/>
      <c r="N8" s="662"/>
      <c r="O8" s="662"/>
      <c r="P8" s="662"/>
      <c r="Q8" s="663"/>
    </row>
    <row r="9" spans="1:17" ht="60.75" customHeight="1" x14ac:dyDescent="0.3">
      <c r="A9" s="582" t="s">
        <v>61</v>
      </c>
      <c r="B9" s="583"/>
      <c r="C9" s="664" t="str">
        <f>MIR!A33</f>
        <v>Evalúa el número de solicitudes (sol de pipa, reporte de fuga, solicitud de toma, reparaciónes, etc), de los clientes y usuarios por cada mil tomas.</v>
      </c>
      <c r="D9" s="664"/>
      <c r="E9" s="664"/>
      <c r="F9" s="664"/>
      <c r="G9" s="664"/>
      <c r="H9" s="664"/>
      <c r="I9" s="664"/>
      <c r="J9" s="664"/>
      <c r="K9" s="664"/>
      <c r="L9" s="664"/>
      <c r="M9" s="664"/>
      <c r="N9" s="664"/>
      <c r="O9" s="664"/>
      <c r="P9" s="664"/>
      <c r="Q9" s="665"/>
    </row>
    <row r="10" spans="1:17" x14ac:dyDescent="0.3">
      <c r="A10" s="82"/>
      <c r="Q10" s="85"/>
    </row>
    <row r="11" spans="1:17" x14ac:dyDescent="0.3">
      <c r="A11" s="277" t="s">
        <v>5</v>
      </c>
      <c r="B11" s="278"/>
      <c r="C11" s="278"/>
      <c r="D11" s="278"/>
      <c r="E11" s="278"/>
      <c r="F11" s="278"/>
      <c r="G11" s="278"/>
      <c r="H11" s="278"/>
      <c r="I11" s="278"/>
      <c r="J11" s="278"/>
      <c r="K11" s="278"/>
      <c r="L11" s="278"/>
      <c r="M11" s="278"/>
      <c r="N11" s="278"/>
      <c r="O11" s="278"/>
      <c r="P11" s="278"/>
      <c r="Q11" s="279"/>
    </row>
    <row r="12" spans="1:17" ht="36.950000000000003" customHeight="1" x14ac:dyDescent="0.3">
      <c r="A12" s="658" t="s">
        <v>145</v>
      </c>
      <c r="B12" s="659"/>
      <c r="C12" s="470" t="str">
        <f>MIR!F33</f>
        <v>6. Solicitudes de atención por cada mil tomas.</v>
      </c>
      <c r="D12" s="470"/>
      <c r="E12" s="470"/>
      <c r="F12" s="470"/>
      <c r="G12" s="470"/>
      <c r="H12" s="470"/>
      <c r="I12" s="470"/>
      <c r="J12" s="470"/>
      <c r="K12" s="470"/>
      <c r="L12" s="470"/>
      <c r="M12" s="470"/>
      <c r="N12" s="470"/>
      <c r="O12" s="470"/>
      <c r="P12" s="470"/>
      <c r="Q12" s="471"/>
    </row>
    <row r="13" spans="1:17" ht="32.25" customHeight="1" x14ac:dyDescent="0.3">
      <c r="A13" s="668" t="s">
        <v>119</v>
      </c>
      <c r="B13" s="669"/>
      <c r="C13" s="669"/>
      <c r="D13" s="669"/>
      <c r="E13" s="130" t="s">
        <v>81</v>
      </c>
      <c r="F13" s="669" t="s">
        <v>7</v>
      </c>
      <c r="G13" s="669"/>
      <c r="H13" s="669" t="s">
        <v>102</v>
      </c>
      <c r="I13" s="669"/>
      <c r="J13" s="647" t="s">
        <v>103</v>
      </c>
      <c r="K13" s="648"/>
      <c r="L13" s="648"/>
      <c r="M13" s="649"/>
      <c r="N13" s="669" t="s">
        <v>114</v>
      </c>
      <c r="O13" s="669"/>
      <c r="P13" s="669"/>
      <c r="Q13" s="677"/>
    </row>
    <row r="14" spans="1:17" ht="18.75" customHeight="1" x14ac:dyDescent="0.3">
      <c r="A14" s="576" t="s">
        <v>313</v>
      </c>
      <c r="B14" s="489"/>
      <c r="C14" s="489"/>
      <c r="D14" s="489"/>
      <c r="E14" s="565" t="str">
        <f>MIR!A38</f>
        <v>Gestión</v>
      </c>
      <c r="F14" s="565" t="str">
        <f>MIR!D38</f>
        <v>Calidad</v>
      </c>
      <c r="G14" s="565"/>
      <c r="H14" s="565" t="s">
        <v>50</v>
      </c>
      <c r="I14" s="565"/>
      <c r="J14" s="650" t="s">
        <v>314</v>
      </c>
      <c r="K14" s="651"/>
      <c r="L14" s="651"/>
      <c r="M14" s="652"/>
      <c r="N14" s="489"/>
      <c r="O14" s="489"/>
      <c r="P14" s="489"/>
      <c r="Q14" s="570"/>
    </row>
    <row r="15" spans="1:17" ht="79.5" customHeight="1" x14ac:dyDescent="0.3">
      <c r="A15" s="576"/>
      <c r="B15" s="489"/>
      <c r="C15" s="489"/>
      <c r="D15" s="489"/>
      <c r="E15" s="565"/>
      <c r="F15" s="565"/>
      <c r="G15" s="565"/>
      <c r="H15" s="565"/>
      <c r="I15" s="565"/>
      <c r="J15" s="653"/>
      <c r="K15" s="654"/>
      <c r="L15" s="654"/>
      <c r="M15" s="655"/>
      <c r="N15" s="489"/>
      <c r="O15" s="489"/>
      <c r="P15" s="489"/>
      <c r="Q15" s="570"/>
    </row>
    <row r="16" spans="1:17" ht="27" customHeight="1" x14ac:dyDescent="0.3">
      <c r="A16" s="691" t="s">
        <v>8</v>
      </c>
      <c r="B16" s="692"/>
      <c r="C16" s="692"/>
      <c r="D16" s="572" t="s">
        <v>123</v>
      </c>
      <c r="E16" s="572"/>
      <c r="F16" s="572"/>
      <c r="G16" s="572"/>
      <c r="H16" s="572"/>
      <c r="I16" s="572"/>
      <c r="J16" s="572"/>
      <c r="K16" s="572"/>
      <c r="L16" s="572"/>
      <c r="M16" s="572"/>
      <c r="N16" s="572"/>
      <c r="O16" s="572"/>
      <c r="P16" s="572"/>
      <c r="Q16" s="573"/>
    </row>
    <row r="17" spans="1:17" ht="12.75" customHeight="1" x14ac:dyDescent="0.3">
      <c r="A17" s="82"/>
      <c r="Q17" s="85"/>
    </row>
    <row r="18" spans="1:17" x14ac:dyDescent="0.3">
      <c r="A18" s="277" t="s">
        <v>9</v>
      </c>
      <c r="B18" s="278"/>
      <c r="C18" s="278"/>
      <c r="D18" s="278"/>
      <c r="E18" s="278"/>
      <c r="F18" s="278"/>
      <c r="G18" s="278"/>
      <c r="H18" s="278"/>
      <c r="I18" s="278"/>
      <c r="J18" s="278"/>
      <c r="K18" s="278"/>
      <c r="L18" s="278"/>
      <c r="M18" s="278"/>
      <c r="N18" s="278"/>
      <c r="O18" s="278"/>
      <c r="P18" s="278"/>
      <c r="Q18" s="279"/>
    </row>
    <row r="19" spans="1:17" x14ac:dyDescent="0.3">
      <c r="A19" s="668" t="s">
        <v>10</v>
      </c>
      <c r="B19" s="669"/>
      <c r="C19" s="669" t="s">
        <v>11</v>
      </c>
      <c r="D19" s="669"/>
      <c r="E19" s="669"/>
      <c r="F19" s="669" t="s">
        <v>12</v>
      </c>
      <c r="G19" s="669"/>
      <c r="H19" s="669"/>
      <c r="I19" s="669" t="s">
        <v>13</v>
      </c>
      <c r="J19" s="669"/>
      <c r="K19" s="669"/>
      <c r="L19" s="669" t="s">
        <v>14</v>
      </c>
      <c r="M19" s="669"/>
      <c r="N19" s="669"/>
      <c r="O19" s="669" t="s">
        <v>15</v>
      </c>
      <c r="P19" s="669"/>
      <c r="Q19" s="677"/>
    </row>
    <row r="20" spans="1:17" s="96" customFormat="1" ht="35.25" customHeight="1" x14ac:dyDescent="0.25">
      <c r="A20" s="495" t="s">
        <v>138</v>
      </c>
      <c r="B20" s="496"/>
      <c r="C20" s="496" t="s">
        <v>138</v>
      </c>
      <c r="D20" s="496"/>
      <c r="E20" s="496"/>
      <c r="F20" s="496" t="s">
        <v>138</v>
      </c>
      <c r="G20" s="496"/>
      <c r="H20" s="496"/>
      <c r="I20" s="496" t="s">
        <v>138</v>
      </c>
      <c r="J20" s="496"/>
      <c r="K20" s="496"/>
      <c r="L20" s="526" t="s">
        <v>138</v>
      </c>
      <c r="M20" s="526"/>
      <c r="N20" s="526"/>
      <c r="O20" s="527" t="s">
        <v>138</v>
      </c>
      <c r="P20" s="527"/>
      <c r="Q20" s="528"/>
    </row>
    <row r="21" spans="1:17" ht="18" customHeight="1" x14ac:dyDescent="0.3">
      <c r="A21" s="468" t="s">
        <v>16</v>
      </c>
      <c r="B21" s="469"/>
      <c r="C21" s="469"/>
      <c r="D21" s="678" t="str">
        <f>MIR!J33</f>
        <v xml:space="preserve">Información de la unidad de Atención Social.
Información de la Dirección de Comercialización.
</v>
      </c>
      <c r="E21" s="678"/>
      <c r="F21" s="678"/>
      <c r="G21" s="678"/>
      <c r="H21" s="678"/>
      <c r="I21" s="678"/>
      <c r="J21" s="678"/>
      <c r="K21" s="678"/>
      <c r="L21" s="678"/>
      <c r="M21" s="678"/>
      <c r="N21" s="678"/>
      <c r="O21" s="678"/>
      <c r="P21" s="678"/>
      <c r="Q21" s="679"/>
    </row>
    <row r="22" spans="1:17" ht="28.5" customHeight="1" x14ac:dyDescent="0.3">
      <c r="A22" s="472" t="s">
        <v>104</v>
      </c>
      <c r="B22" s="473"/>
      <c r="C22" s="473"/>
      <c r="D22" s="645" t="str">
        <f>MIR!N33</f>
        <v>Se obtiene una mayor eficiencia y atención oportuna a las solicitudes de clientes y usuarios del Organismo.</v>
      </c>
      <c r="E22" s="645"/>
      <c r="F22" s="645"/>
      <c r="G22" s="645"/>
      <c r="H22" s="645"/>
      <c r="I22" s="645"/>
      <c r="J22" s="645"/>
      <c r="K22" s="645"/>
      <c r="L22" s="645"/>
      <c r="M22" s="645"/>
      <c r="N22" s="645"/>
      <c r="O22" s="645"/>
      <c r="P22" s="645"/>
      <c r="Q22" s="646"/>
    </row>
    <row r="23" spans="1:17" x14ac:dyDescent="0.3">
      <c r="A23" s="95"/>
      <c r="Q23" s="85"/>
    </row>
    <row r="24" spans="1:17" s="129" customFormat="1" x14ac:dyDescent="0.3">
      <c r="A24" s="277" t="s">
        <v>17</v>
      </c>
      <c r="B24" s="278"/>
      <c r="C24" s="278"/>
      <c r="D24" s="278"/>
      <c r="E24" s="278"/>
      <c r="F24" s="278"/>
      <c r="G24" s="278"/>
      <c r="H24" s="278"/>
      <c r="I24" s="278"/>
      <c r="J24" s="278"/>
      <c r="K24" s="278"/>
      <c r="L24" s="278"/>
      <c r="M24" s="278"/>
      <c r="N24" s="278"/>
      <c r="O24" s="278"/>
      <c r="P24" s="278"/>
      <c r="Q24" s="279"/>
    </row>
    <row r="25" spans="1:17" s="96" customFormat="1" ht="49.5" customHeight="1" x14ac:dyDescent="0.25">
      <c r="A25" s="668" t="s">
        <v>105</v>
      </c>
      <c r="B25" s="669"/>
      <c r="C25" s="669" t="s">
        <v>106</v>
      </c>
      <c r="D25" s="669"/>
      <c r="E25" s="669"/>
      <c r="F25" s="669" t="s">
        <v>107</v>
      </c>
      <c r="G25" s="669"/>
      <c r="H25" s="669"/>
      <c r="I25" s="669" t="s">
        <v>140</v>
      </c>
      <c r="J25" s="669"/>
      <c r="K25" s="669"/>
      <c r="L25" s="670" t="s">
        <v>18</v>
      </c>
      <c r="M25" s="670"/>
      <c r="N25" s="670"/>
      <c r="O25" s="671" t="str">
        <f>MIR!J38</f>
        <v>Al cierre del ejercicio 2024, se atendió un total de 7,511 solicitudes, por parte de los clientes y usuarios del INTERAPAS, es decir se atendieron 18 solciitudes por cada mil tomas registradas.</v>
      </c>
      <c r="P25" s="671"/>
      <c r="Q25" s="672"/>
    </row>
    <row r="26" spans="1:17" s="96" customFormat="1" ht="47.25" customHeight="1" x14ac:dyDescent="0.25">
      <c r="A26" s="673" t="str">
        <f>MIR!N38</f>
        <v>Aumentar la atención a soclitudes por clientes y ususarios del INTERAPAS, al menos en 15 % más, con respecto al ajercicio anterior.</v>
      </c>
      <c r="B26" s="674"/>
      <c r="C26" s="675" t="s">
        <v>143</v>
      </c>
      <c r="D26" s="565"/>
      <c r="E26" s="565"/>
      <c r="F26" s="565" t="s">
        <v>58</v>
      </c>
      <c r="G26" s="565"/>
      <c r="H26" s="565"/>
      <c r="I26" s="669"/>
      <c r="J26" s="669"/>
      <c r="K26" s="669"/>
      <c r="L26" s="676" t="s">
        <v>19</v>
      </c>
      <c r="M26" s="676"/>
      <c r="N26" s="676"/>
      <c r="O26" s="565">
        <v>2024</v>
      </c>
      <c r="P26" s="565"/>
      <c r="Q26" s="566"/>
    </row>
    <row r="27" spans="1:17" ht="5.25" customHeight="1" x14ac:dyDescent="0.3">
      <c r="A27" s="65"/>
      <c r="B27" s="66"/>
      <c r="C27" s="66"/>
      <c r="D27" s="66"/>
      <c r="E27" s="66"/>
      <c r="F27" s="152"/>
      <c r="G27" s="66"/>
      <c r="H27" s="66"/>
      <c r="I27" s="66"/>
      <c r="J27" s="66"/>
      <c r="K27" s="66"/>
      <c r="L27" s="66"/>
      <c r="M27" s="66"/>
      <c r="N27" s="66"/>
      <c r="O27" s="66"/>
      <c r="P27" s="66"/>
      <c r="Q27" s="67"/>
    </row>
    <row r="28" spans="1:17" x14ac:dyDescent="0.3">
      <c r="A28" s="82"/>
      <c r="O28" s="66"/>
      <c r="P28" s="66"/>
      <c r="Q28" s="67"/>
    </row>
    <row r="29" spans="1:17" x14ac:dyDescent="0.3">
      <c r="A29" s="277" t="s">
        <v>83</v>
      </c>
      <c r="B29" s="278"/>
      <c r="C29" s="278"/>
      <c r="D29" s="278"/>
      <c r="E29" s="278"/>
      <c r="F29" s="278"/>
      <c r="G29" s="278"/>
      <c r="H29" s="278"/>
      <c r="I29" s="278"/>
      <c r="J29" s="278"/>
      <c r="K29" s="278"/>
      <c r="L29" s="278"/>
      <c r="M29" s="278"/>
      <c r="N29" s="278"/>
      <c r="O29" s="278"/>
      <c r="P29" s="278"/>
      <c r="Q29" s="279"/>
    </row>
    <row r="30" spans="1:17" x14ac:dyDescent="0.3">
      <c r="A30" s="503" t="s">
        <v>33</v>
      </c>
      <c r="B30" s="504"/>
      <c r="C30" s="504"/>
      <c r="D30" s="504"/>
      <c r="E30" s="504"/>
      <c r="F30" s="504"/>
      <c r="G30" s="504"/>
      <c r="H30" s="504"/>
      <c r="I30" s="504"/>
      <c r="J30" s="504"/>
      <c r="K30" s="504"/>
      <c r="L30" s="504"/>
      <c r="M30" s="504"/>
      <c r="N30" s="504"/>
      <c r="O30" s="504"/>
      <c r="P30" s="504"/>
      <c r="Q30" s="505"/>
    </row>
    <row r="31" spans="1:17" x14ac:dyDescent="0.3">
      <c r="A31" s="503" t="s">
        <v>34</v>
      </c>
      <c r="B31" s="504"/>
      <c r="C31" s="504"/>
      <c r="D31" s="504"/>
      <c r="E31" s="504"/>
      <c r="F31" s="504"/>
      <c r="G31" s="504"/>
      <c r="H31" s="504"/>
      <c r="I31" s="504"/>
      <c r="J31" s="504"/>
      <c r="K31" s="504"/>
      <c r="L31" s="504"/>
      <c r="M31" s="504"/>
      <c r="N31" s="504"/>
      <c r="O31" s="504"/>
      <c r="P31" s="504"/>
      <c r="Q31" s="505"/>
    </row>
    <row r="32" spans="1:17" ht="30" customHeight="1" x14ac:dyDescent="0.3">
      <c r="A32" s="545" t="s">
        <v>88</v>
      </c>
      <c r="B32" s="432"/>
      <c r="C32" s="470" t="s">
        <v>316</v>
      </c>
      <c r="D32" s="470"/>
      <c r="E32" s="470"/>
      <c r="F32" s="470"/>
      <c r="G32" s="470"/>
      <c r="H32" s="470"/>
      <c r="I32" s="470"/>
      <c r="J32" s="470"/>
      <c r="K32" s="470"/>
      <c r="L32" s="470"/>
      <c r="M32" s="470"/>
      <c r="N32" s="470"/>
      <c r="O32" s="470"/>
      <c r="P32" s="470"/>
      <c r="Q32" s="471"/>
    </row>
    <row r="33" spans="1:17" s="96" customFormat="1" ht="30" customHeight="1" x14ac:dyDescent="0.25">
      <c r="A33" s="545" t="s">
        <v>89</v>
      </c>
      <c r="B33" s="432"/>
      <c r="C33" s="470" t="s">
        <v>315</v>
      </c>
      <c r="D33" s="470"/>
      <c r="E33" s="470"/>
      <c r="F33" s="470"/>
      <c r="G33" s="470"/>
      <c r="H33" s="470"/>
      <c r="I33" s="470"/>
      <c r="J33" s="470"/>
      <c r="K33" s="470"/>
      <c r="L33" s="470"/>
      <c r="M33" s="470"/>
      <c r="N33" s="470"/>
      <c r="O33" s="470"/>
      <c r="P33" s="470"/>
      <c r="Q33" s="471"/>
    </row>
    <row r="34" spans="1:17" s="96" customFormat="1" ht="30" customHeight="1" x14ac:dyDescent="0.25">
      <c r="A34" s="553" t="s">
        <v>90</v>
      </c>
      <c r="B34" s="436"/>
      <c r="C34" s="645" t="s">
        <v>93</v>
      </c>
      <c r="D34" s="645"/>
      <c r="E34" s="645"/>
      <c r="F34" s="645"/>
      <c r="G34" s="645"/>
      <c r="H34" s="645"/>
      <c r="I34" s="645"/>
      <c r="J34" s="645"/>
      <c r="K34" s="645"/>
      <c r="L34" s="645"/>
      <c r="M34" s="645"/>
      <c r="N34" s="645"/>
      <c r="O34" s="645"/>
      <c r="P34" s="645"/>
      <c r="Q34" s="646"/>
    </row>
    <row r="35" spans="1:17" x14ac:dyDescent="0.3">
      <c r="A35" s="82"/>
      <c r="Q35" s="85"/>
    </row>
    <row r="36" spans="1:17" s="27" customFormat="1" x14ac:dyDescent="0.3">
      <c r="A36" s="556" t="s">
        <v>84</v>
      </c>
      <c r="B36" s="557"/>
      <c r="C36" s="557"/>
      <c r="D36" s="557"/>
      <c r="E36" s="557"/>
      <c r="F36" s="557"/>
      <c r="G36" s="557"/>
      <c r="H36" s="557"/>
      <c r="I36" s="557"/>
      <c r="J36" s="557"/>
      <c r="K36" s="557"/>
      <c r="L36" s="557"/>
      <c r="M36" s="557"/>
      <c r="N36" s="557"/>
      <c r="O36" s="557"/>
      <c r="P36" s="557"/>
      <c r="Q36" s="558"/>
    </row>
    <row r="37" spans="1:17" s="27" customFormat="1" x14ac:dyDescent="0.3">
      <c r="A37" s="113" t="s">
        <v>20</v>
      </c>
      <c r="B37" s="114" t="s">
        <v>21</v>
      </c>
      <c r="C37" s="559" t="s">
        <v>22</v>
      </c>
      <c r="D37" s="559"/>
      <c r="E37" s="114" t="s">
        <v>23</v>
      </c>
      <c r="F37" s="559" t="s">
        <v>24</v>
      </c>
      <c r="G37" s="559"/>
      <c r="H37" s="559" t="s">
        <v>25</v>
      </c>
      <c r="I37" s="559"/>
      <c r="J37" s="559" t="s">
        <v>26</v>
      </c>
      <c r="K37" s="559"/>
      <c r="L37" s="559" t="s">
        <v>27</v>
      </c>
      <c r="M37" s="559"/>
      <c r="N37" s="114" t="s">
        <v>28</v>
      </c>
      <c r="O37" s="114" t="s">
        <v>29</v>
      </c>
      <c r="P37" s="114" t="s">
        <v>30</v>
      </c>
      <c r="Q37" s="115" t="s">
        <v>31</v>
      </c>
    </row>
    <row r="38" spans="1:17" s="27" customFormat="1" x14ac:dyDescent="0.3">
      <c r="A38" s="116">
        <v>720</v>
      </c>
      <c r="B38" s="117">
        <v>650</v>
      </c>
      <c r="C38" s="264">
        <v>700</v>
      </c>
      <c r="D38" s="264"/>
      <c r="E38" s="117">
        <v>801</v>
      </c>
      <c r="F38" s="264">
        <v>650</v>
      </c>
      <c r="G38" s="264"/>
      <c r="H38" s="264">
        <v>658</v>
      </c>
      <c r="I38" s="264"/>
      <c r="J38" s="264">
        <v>895</v>
      </c>
      <c r="K38" s="264"/>
      <c r="L38" s="264">
        <v>750</v>
      </c>
      <c r="M38" s="264"/>
      <c r="N38" s="118">
        <v>450</v>
      </c>
      <c r="O38" s="118">
        <v>512</v>
      </c>
      <c r="P38" s="118">
        <v>480</v>
      </c>
      <c r="Q38" s="119">
        <v>245</v>
      </c>
    </row>
    <row r="39" spans="1:17" s="27" customFormat="1" x14ac:dyDescent="0.3">
      <c r="A39" s="16"/>
      <c r="F39" s="153"/>
      <c r="O39" s="60" t="s">
        <v>32</v>
      </c>
      <c r="P39" s="546">
        <f>+A38+B38+C38+E38+F38+H38+J38+L38+N38+O38+P38+Q38</f>
        <v>7511</v>
      </c>
      <c r="Q39" s="547"/>
    </row>
    <row r="40" spans="1:17" s="27" customFormat="1" x14ac:dyDescent="0.3">
      <c r="A40" s="16"/>
      <c r="F40" s="153"/>
      <c r="J40" s="60"/>
      <c r="Q40" s="20"/>
    </row>
    <row r="41" spans="1:17" s="27" customFormat="1" ht="12" customHeight="1" x14ac:dyDescent="0.3">
      <c r="A41" s="16"/>
      <c r="F41" s="153"/>
      <c r="J41" s="60"/>
      <c r="Q41" s="20"/>
    </row>
    <row r="42" spans="1:17" s="27" customFormat="1" hidden="1" x14ac:dyDescent="0.3">
      <c r="A42" s="624"/>
      <c r="B42" s="625"/>
      <c r="C42" s="625"/>
      <c r="D42" s="625"/>
      <c r="E42" s="625"/>
      <c r="F42" s="625"/>
      <c r="G42" s="625"/>
      <c r="H42" s="625"/>
      <c r="I42" s="625"/>
      <c r="J42" s="625"/>
      <c r="K42" s="625"/>
      <c r="L42" s="625"/>
      <c r="M42" s="625"/>
      <c r="N42" s="625"/>
      <c r="O42" s="625"/>
      <c r="P42" s="625"/>
      <c r="Q42" s="626"/>
    </row>
    <row r="43" spans="1:17" s="27" customFormat="1" x14ac:dyDescent="0.3">
      <c r="A43" s="277" t="s">
        <v>36</v>
      </c>
      <c r="B43" s="278"/>
      <c r="C43" s="278"/>
      <c r="D43" s="278"/>
      <c r="E43" s="278"/>
      <c r="F43" s="278"/>
      <c r="G43" s="278"/>
      <c r="H43" s="278"/>
      <c r="I43" s="278"/>
      <c r="J43" s="278"/>
      <c r="K43" s="278"/>
      <c r="L43" s="278"/>
      <c r="M43" s="278"/>
      <c r="N43" s="278"/>
      <c r="O43" s="278"/>
      <c r="P43" s="278"/>
      <c r="Q43" s="279"/>
    </row>
    <row r="44" spans="1:17" s="27" customFormat="1" x14ac:dyDescent="0.3">
      <c r="A44" s="545" t="s">
        <v>35</v>
      </c>
      <c r="B44" s="432"/>
      <c r="C44" s="267" t="s">
        <v>317</v>
      </c>
      <c r="D44" s="267"/>
      <c r="E44" s="267"/>
      <c r="F44" s="267"/>
      <c r="G44" s="267"/>
      <c r="H44" s="267"/>
      <c r="I44" s="267"/>
      <c r="J44" s="267"/>
      <c r="K44" s="267"/>
      <c r="L44" s="267"/>
      <c r="M44" s="267"/>
      <c r="N44" s="267"/>
      <c r="O44" s="267"/>
      <c r="P44" s="267"/>
      <c r="Q44" s="268"/>
    </row>
    <row r="45" spans="1:17" s="27" customFormat="1" x14ac:dyDescent="0.3">
      <c r="A45" s="545" t="s">
        <v>59</v>
      </c>
      <c r="B45" s="432"/>
      <c r="C45" s="267" t="s">
        <v>318</v>
      </c>
      <c r="D45" s="267"/>
      <c r="E45" s="267"/>
      <c r="F45" s="267"/>
      <c r="G45" s="267"/>
      <c r="H45" s="267"/>
      <c r="I45" s="267"/>
      <c r="J45" s="267"/>
      <c r="K45" s="267"/>
      <c r="L45" s="267"/>
      <c r="M45" s="267"/>
      <c r="N45" s="267"/>
      <c r="O45" s="267"/>
      <c r="P45" s="267"/>
      <c r="Q45" s="268"/>
    </row>
    <row r="46" spans="1:17" s="27" customFormat="1" x14ac:dyDescent="0.3">
      <c r="A46" s="553" t="s">
        <v>90</v>
      </c>
      <c r="B46" s="436"/>
      <c r="C46" s="386" t="s">
        <v>93</v>
      </c>
      <c r="D46" s="386"/>
      <c r="E46" s="386"/>
      <c r="F46" s="386"/>
      <c r="G46" s="386"/>
      <c r="H46" s="386"/>
      <c r="I46" s="386"/>
      <c r="J46" s="386"/>
      <c r="K46" s="386"/>
      <c r="L46" s="386"/>
      <c r="M46" s="386"/>
      <c r="N46" s="386"/>
      <c r="O46" s="386"/>
      <c r="P46" s="386"/>
      <c r="Q46" s="387"/>
    </row>
    <row r="47" spans="1:17" s="27" customFormat="1" x14ac:dyDescent="0.3">
      <c r="A47" s="16"/>
      <c r="F47" s="153"/>
      <c r="Q47" s="20"/>
    </row>
    <row r="48" spans="1:17" s="27" customFormat="1" ht="1.5" customHeight="1" x14ac:dyDescent="0.3">
      <c r="A48" s="296" t="s">
        <v>84</v>
      </c>
      <c r="B48" s="297"/>
      <c r="C48" s="297"/>
      <c r="D48" s="297"/>
      <c r="E48" s="297"/>
      <c r="F48" s="297"/>
      <c r="G48" s="297"/>
      <c r="H48" s="297"/>
      <c r="I48" s="297"/>
      <c r="J48" s="297"/>
      <c r="K48" s="297"/>
      <c r="L48" s="297"/>
      <c r="M48" s="297"/>
      <c r="N48" s="297"/>
      <c r="O48" s="297"/>
      <c r="P48" s="297"/>
      <c r="Q48" s="298"/>
    </row>
    <row r="49" spans="1:17" s="27" customFormat="1" hidden="1" x14ac:dyDescent="0.3">
      <c r="A49" s="131" t="s">
        <v>20</v>
      </c>
      <c r="B49" s="132" t="s">
        <v>21</v>
      </c>
      <c r="C49" s="613" t="s">
        <v>22</v>
      </c>
      <c r="D49" s="613"/>
      <c r="E49" s="132" t="s">
        <v>23</v>
      </c>
      <c r="F49" s="613" t="s">
        <v>24</v>
      </c>
      <c r="G49" s="613"/>
      <c r="H49" s="613" t="s">
        <v>25</v>
      </c>
      <c r="I49" s="613"/>
      <c r="J49" s="613" t="s">
        <v>26</v>
      </c>
      <c r="K49" s="613"/>
      <c r="L49" s="613" t="s">
        <v>27</v>
      </c>
      <c r="M49" s="613"/>
      <c r="N49" s="132" t="s">
        <v>28</v>
      </c>
      <c r="O49" s="132" t="s">
        <v>29</v>
      </c>
      <c r="P49" s="132" t="s">
        <v>30</v>
      </c>
      <c r="Q49" s="133" t="s">
        <v>31</v>
      </c>
    </row>
    <row r="50" spans="1:17" s="27" customFormat="1" x14ac:dyDescent="0.3">
      <c r="A50" s="556" t="s">
        <v>84</v>
      </c>
      <c r="B50" s="557"/>
      <c r="C50" s="557"/>
      <c r="D50" s="557"/>
      <c r="E50" s="557"/>
      <c r="F50" s="557"/>
      <c r="G50" s="557"/>
      <c r="H50" s="557"/>
      <c r="I50" s="557"/>
      <c r="J50" s="557"/>
      <c r="K50" s="557"/>
      <c r="L50" s="557"/>
      <c r="M50" s="557"/>
      <c r="N50" s="557"/>
      <c r="O50" s="557"/>
      <c r="P50" s="557"/>
      <c r="Q50" s="558"/>
    </row>
    <row r="51" spans="1:17" s="27" customFormat="1" x14ac:dyDescent="0.3">
      <c r="A51" s="113" t="s">
        <v>20</v>
      </c>
      <c r="B51" s="114" t="s">
        <v>21</v>
      </c>
      <c r="C51" s="559" t="s">
        <v>22</v>
      </c>
      <c r="D51" s="559"/>
      <c r="E51" s="114" t="s">
        <v>23</v>
      </c>
      <c r="F51" s="559" t="s">
        <v>24</v>
      </c>
      <c r="G51" s="559"/>
      <c r="H51" s="559" t="s">
        <v>25</v>
      </c>
      <c r="I51" s="559"/>
      <c r="J51" s="559" t="s">
        <v>26</v>
      </c>
      <c r="K51" s="559"/>
      <c r="L51" s="559" t="s">
        <v>27</v>
      </c>
      <c r="M51" s="559"/>
      <c r="N51" s="114" t="s">
        <v>28</v>
      </c>
      <c r="O51" s="114" t="s">
        <v>29</v>
      </c>
      <c r="P51" s="114" t="s">
        <v>30</v>
      </c>
      <c r="Q51" s="115" t="s">
        <v>31</v>
      </c>
    </row>
    <row r="52" spans="1:17" s="27" customFormat="1" x14ac:dyDescent="0.3">
      <c r="A52" s="134"/>
      <c r="B52" s="135"/>
      <c r="C52" s="328"/>
      <c r="D52" s="328"/>
      <c r="E52" s="135"/>
      <c r="F52" s="328"/>
      <c r="G52" s="328"/>
      <c r="H52" s="328"/>
      <c r="I52" s="328"/>
      <c r="J52" s="328"/>
      <c r="K52" s="328"/>
      <c r="L52" s="328"/>
      <c r="M52" s="328"/>
      <c r="N52" s="136"/>
      <c r="O52" s="136"/>
      <c r="P52" s="136"/>
      <c r="Q52" s="137">
        <v>409919</v>
      </c>
    </row>
    <row r="53" spans="1:17" s="27" customFormat="1" x14ac:dyDescent="0.3">
      <c r="A53" s="16"/>
      <c r="F53" s="153"/>
      <c r="O53" s="60" t="s">
        <v>32</v>
      </c>
      <c r="P53" s="546">
        <f>+Q52</f>
        <v>409919</v>
      </c>
      <c r="Q53" s="547"/>
    </row>
    <row r="54" spans="1:17" s="27" customFormat="1" x14ac:dyDescent="0.3">
      <c r="A54" s="16"/>
      <c r="F54" s="153"/>
      <c r="I54" s="615" t="s">
        <v>319</v>
      </c>
      <c r="J54" s="615"/>
      <c r="K54" s="615"/>
      <c r="L54" s="615"/>
      <c r="M54" s="615"/>
      <c r="N54" s="615"/>
      <c r="O54" s="615"/>
      <c r="P54" s="231"/>
      <c r="Q54" s="237">
        <f>+(P39*1000)/P53</f>
        <v>18.323132130981975</v>
      </c>
    </row>
    <row r="55" spans="1:17" s="27" customFormat="1" ht="17.25" customHeight="1" x14ac:dyDescent="0.3">
      <c r="A55" s="614" t="s">
        <v>86</v>
      </c>
      <c r="B55" s="615"/>
      <c r="C55" s="615"/>
      <c r="D55" s="615"/>
      <c r="E55" s="615"/>
      <c r="F55" s="615"/>
      <c r="G55" s="615"/>
      <c r="H55" s="615"/>
      <c r="I55" s="615"/>
      <c r="J55" s="615"/>
      <c r="K55" s="615"/>
      <c r="L55" s="615"/>
      <c r="M55" s="615"/>
      <c r="N55" s="615"/>
      <c r="O55" s="615"/>
      <c r="P55" s="616">
        <f>+Q54*1.15</f>
        <v>21.071601950629269</v>
      </c>
      <c r="Q55" s="617"/>
    </row>
    <row r="56" spans="1:17" s="27" customFormat="1" ht="4.7" customHeight="1" x14ac:dyDescent="0.3">
      <c r="A56" s="16"/>
      <c r="F56" s="153"/>
      <c r="O56" s="60"/>
      <c r="P56" s="138"/>
      <c r="Q56" s="20"/>
    </row>
    <row r="57" spans="1:17" s="27" customFormat="1" x14ac:dyDescent="0.3">
      <c r="A57" s="277" t="s">
        <v>85</v>
      </c>
      <c r="B57" s="278"/>
      <c r="C57" s="278"/>
      <c r="D57" s="278"/>
      <c r="E57" s="278"/>
      <c r="F57" s="278"/>
      <c r="G57" s="278"/>
      <c r="H57" s="278"/>
      <c r="I57" s="278"/>
      <c r="J57" s="278"/>
      <c r="K57" s="278"/>
      <c r="L57" s="278"/>
      <c r="M57" s="278"/>
      <c r="N57" s="278"/>
      <c r="O57" s="278"/>
      <c r="P57" s="278"/>
      <c r="Q57" s="279"/>
    </row>
    <row r="58" spans="1:17" s="27" customFormat="1" x14ac:dyDescent="0.3">
      <c r="A58" s="503" t="s">
        <v>33</v>
      </c>
      <c r="B58" s="504"/>
      <c r="C58" s="504"/>
      <c r="D58" s="504"/>
      <c r="E58" s="504"/>
      <c r="F58" s="504"/>
      <c r="G58" s="504"/>
      <c r="H58" s="504"/>
      <c r="I58" s="504"/>
      <c r="J58" s="504"/>
      <c r="K58" s="504"/>
      <c r="L58" s="504"/>
      <c r="M58" s="504"/>
      <c r="N58" s="504"/>
      <c r="O58" s="504"/>
      <c r="P58" s="504"/>
      <c r="Q58" s="505"/>
    </row>
    <row r="59" spans="1:17" s="27" customFormat="1" x14ac:dyDescent="0.3">
      <c r="A59" s="503" t="s">
        <v>34</v>
      </c>
      <c r="B59" s="504"/>
      <c r="C59" s="504"/>
      <c r="D59" s="504"/>
      <c r="E59" s="504"/>
      <c r="F59" s="504"/>
      <c r="G59" s="504"/>
      <c r="H59" s="504"/>
      <c r="I59" s="504"/>
      <c r="J59" s="504"/>
      <c r="K59" s="504"/>
      <c r="L59" s="504"/>
      <c r="M59" s="504"/>
      <c r="N59" s="504"/>
      <c r="O59" s="504"/>
      <c r="P59" s="504"/>
      <c r="Q59" s="505"/>
    </row>
    <row r="60" spans="1:17" s="27" customFormat="1" ht="14.25" customHeight="1" x14ac:dyDescent="0.3">
      <c r="A60" s="545" t="s">
        <v>35</v>
      </c>
      <c r="B60" s="432"/>
      <c r="C60" s="470" t="s">
        <v>316</v>
      </c>
      <c r="D60" s="470"/>
      <c r="E60" s="470"/>
      <c r="F60" s="470"/>
      <c r="G60" s="470"/>
      <c r="H60" s="470"/>
      <c r="I60" s="470"/>
      <c r="J60" s="470"/>
      <c r="K60" s="470"/>
      <c r="L60" s="470"/>
      <c r="M60" s="470"/>
      <c r="N60" s="470"/>
      <c r="O60" s="470"/>
      <c r="P60" s="470"/>
      <c r="Q60" s="471"/>
    </row>
    <row r="61" spans="1:17" s="27" customFormat="1" x14ac:dyDescent="0.3">
      <c r="A61" s="545" t="s">
        <v>59</v>
      </c>
      <c r="B61" s="432"/>
      <c r="C61" s="470" t="s">
        <v>315</v>
      </c>
      <c r="D61" s="470"/>
      <c r="E61" s="470"/>
      <c r="F61" s="470"/>
      <c r="G61" s="470"/>
      <c r="H61" s="470"/>
      <c r="I61" s="470"/>
      <c r="J61" s="470"/>
      <c r="K61" s="470"/>
      <c r="L61" s="470"/>
      <c r="M61" s="470"/>
      <c r="N61" s="470"/>
      <c r="O61" s="470"/>
      <c r="P61" s="470"/>
      <c r="Q61" s="471"/>
    </row>
    <row r="62" spans="1:17" s="27" customFormat="1" x14ac:dyDescent="0.3">
      <c r="A62" s="553" t="s">
        <v>90</v>
      </c>
      <c r="B62" s="436"/>
      <c r="C62" s="645" t="s">
        <v>93</v>
      </c>
      <c r="D62" s="645"/>
      <c r="E62" s="645"/>
      <c r="F62" s="645"/>
      <c r="G62" s="645"/>
      <c r="H62" s="645"/>
      <c r="I62" s="645"/>
      <c r="J62" s="645"/>
      <c r="K62" s="645"/>
      <c r="L62" s="645"/>
      <c r="M62" s="645"/>
      <c r="N62" s="645"/>
      <c r="O62" s="645"/>
      <c r="P62" s="645"/>
      <c r="Q62" s="646"/>
    </row>
    <row r="63" spans="1:17" s="27" customFormat="1" x14ac:dyDescent="0.3">
      <c r="A63" s="16"/>
      <c r="F63" s="153"/>
      <c r="Q63" s="20"/>
    </row>
    <row r="64" spans="1:17" s="27" customFormat="1" ht="28.5" customHeight="1" x14ac:dyDescent="0.3">
      <c r="A64" s="556" t="s">
        <v>84</v>
      </c>
      <c r="B64" s="557"/>
      <c r="C64" s="557"/>
      <c r="D64" s="557"/>
      <c r="E64" s="557"/>
      <c r="F64" s="557"/>
      <c r="G64" s="557"/>
      <c r="H64" s="557"/>
      <c r="I64" s="557"/>
      <c r="J64" s="557"/>
      <c r="K64" s="557"/>
      <c r="L64" s="557"/>
      <c r="M64" s="557"/>
      <c r="N64" s="557"/>
      <c r="O64" s="557"/>
      <c r="P64" s="557"/>
      <c r="Q64" s="558"/>
    </row>
    <row r="65" spans="1:17" s="27" customFormat="1" x14ac:dyDescent="0.3">
      <c r="A65" s="113" t="s">
        <v>20</v>
      </c>
      <c r="B65" s="114" t="s">
        <v>21</v>
      </c>
      <c r="C65" s="559" t="s">
        <v>22</v>
      </c>
      <c r="D65" s="559"/>
      <c r="E65" s="114" t="s">
        <v>23</v>
      </c>
      <c r="F65" s="559" t="s">
        <v>24</v>
      </c>
      <c r="G65" s="559"/>
      <c r="H65" s="559" t="s">
        <v>25</v>
      </c>
      <c r="I65" s="559"/>
      <c r="J65" s="559" t="s">
        <v>26</v>
      </c>
      <c r="K65" s="559"/>
      <c r="L65" s="559" t="s">
        <v>27</v>
      </c>
      <c r="M65" s="559"/>
      <c r="N65" s="114" t="s">
        <v>28</v>
      </c>
      <c r="O65" s="114" t="s">
        <v>29</v>
      </c>
      <c r="P65" s="114" t="s">
        <v>30</v>
      </c>
      <c r="Q65" s="115" t="s">
        <v>31</v>
      </c>
    </row>
    <row r="66" spans="1:17" s="27" customFormat="1" x14ac:dyDescent="0.3">
      <c r="A66" s="116"/>
      <c r="B66" s="117"/>
      <c r="C66" s="264"/>
      <c r="D66" s="264"/>
      <c r="E66" s="117"/>
      <c r="F66" s="264"/>
      <c r="G66" s="264"/>
      <c r="H66" s="264"/>
      <c r="I66" s="264"/>
      <c r="J66" s="264"/>
      <c r="K66" s="264"/>
      <c r="L66" s="264"/>
      <c r="M66" s="264"/>
      <c r="N66" s="118"/>
      <c r="O66" s="118"/>
      <c r="P66" s="118"/>
      <c r="Q66" s="119"/>
    </row>
    <row r="67" spans="1:17" s="27" customFormat="1" x14ac:dyDescent="0.3">
      <c r="A67" s="16"/>
      <c r="F67" s="153"/>
      <c r="O67" s="60" t="s">
        <v>32</v>
      </c>
      <c r="P67" s="546"/>
      <c r="Q67" s="547"/>
    </row>
    <row r="68" spans="1:17" s="27" customFormat="1" x14ac:dyDescent="0.3">
      <c r="A68" s="624"/>
      <c r="B68" s="625"/>
      <c r="C68" s="625"/>
      <c r="D68" s="625"/>
      <c r="E68" s="625"/>
      <c r="F68" s="625"/>
      <c r="G68" s="625"/>
      <c r="H68" s="625"/>
      <c r="I68" s="625"/>
      <c r="J68" s="625"/>
      <c r="K68" s="625"/>
      <c r="L68" s="625"/>
      <c r="M68" s="625"/>
      <c r="N68" s="625"/>
      <c r="O68" s="625"/>
      <c r="P68" s="625"/>
      <c r="Q68" s="626"/>
    </row>
    <row r="69" spans="1:17" s="27" customFormat="1" x14ac:dyDescent="0.3">
      <c r="A69" s="277" t="s">
        <v>36</v>
      </c>
      <c r="B69" s="278"/>
      <c r="C69" s="278"/>
      <c r="D69" s="278"/>
      <c r="E69" s="278"/>
      <c r="F69" s="278"/>
      <c r="G69" s="278"/>
      <c r="H69" s="278"/>
      <c r="I69" s="278"/>
      <c r="J69" s="278"/>
      <c r="K69" s="278"/>
      <c r="L69" s="278"/>
      <c r="M69" s="278"/>
      <c r="N69" s="278"/>
      <c r="O69" s="278"/>
      <c r="P69" s="278"/>
      <c r="Q69" s="279"/>
    </row>
    <row r="70" spans="1:17" s="27" customFormat="1" ht="14.25" customHeight="1" x14ac:dyDescent="0.3">
      <c r="A70" s="545" t="s">
        <v>35</v>
      </c>
      <c r="B70" s="432"/>
      <c r="C70" s="267" t="s">
        <v>317</v>
      </c>
      <c r="D70" s="267"/>
      <c r="E70" s="267"/>
      <c r="F70" s="267"/>
      <c r="G70" s="267"/>
      <c r="H70" s="267"/>
      <c r="I70" s="267"/>
      <c r="J70" s="267"/>
      <c r="K70" s="267"/>
      <c r="L70" s="267"/>
      <c r="M70" s="267"/>
      <c r="N70" s="267"/>
      <c r="O70" s="267"/>
      <c r="P70" s="267"/>
      <c r="Q70" s="268"/>
    </row>
    <row r="71" spans="1:17" s="27" customFormat="1" x14ac:dyDescent="0.3">
      <c r="A71" s="545" t="s">
        <v>59</v>
      </c>
      <c r="B71" s="432"/>
      <c r="C71" s="267" t="s">
        <v>318</v>
      </c>
      <c r="D71" s="267"/>
      <c r="E71" s="267"/>
      <c r="F71" s="267"/>
      <c r="G71" s="267"/>
      <c r="H71" s="267"/>
      <c r="I71" s="267"/>
      <c r="J71" s="267"/>
      <c r="K71" s="267"/>
      <c r="L71" s="267"/>
      <c r="M71" s="267"/>
      <c r="N71" s="267"/>
      <c r="O71" s="267"/>
      <c r="P71" s="267"/>
      <c r="Q71" s="268"/>
    </row>
    <row r="72" spans="1:17" s="27" customFormat="1" x14ac:dyDescent="0.3">
      <c r="A72" s="553" t="s">
        <v>90</v>
      </c>
      <c r="B72" s="436"/>
      <c r="C72" s="386" t="s">
        <v>93</v>
      </c>
      <c r="D72" s="386"/>
      <c r="E72" s="386"/>
      <c r="F72" s="386"/>
      <c r="G72" s="386"/>
      <c r="H72" s="386"/>
      <c r="I72" s="386"/>
      <c r="J72" s="386"/>
      <c r="K72" s="386"/>
      <c r="L72" s="386"/>
      <c r="M72" s="386"/>
      <c r="N72" s="386"/>
      <c r="O72" s="386"/>
      <c r="P72" s="386"/>
      <c r="Q72" s="387"/>
    </row>
    <row r="73" spans="1:17" s="27" customFormat="1" x14ac:dyDescent="0.3">
      <c r="A73" s="16"/>
      <c r="F73" s="153"/>
      <c r="Q73" s="20"/>
    </row>
    <row r="74" spans="1:17" s="27" customFormat="1" x14ac:dyDescent="0.3">
      <c r="A74" s="556" t="s">
        <v>84</v>
      </c>
      <c r="B74" s="557"/>
      <c r="C74" s="557"/>
      <c r="D74" s="557"/>
      <c r="E74" s="557"/>
      <c r="F74" s="557"/>
      <c r="G74" s="557"/>
      <c r="H74" s="557"/>
      <c r="I74" s="557"/>
      <c r="J74" s="557"/>
      <c r="K74" s="557"/>
      <c r="L74" s="557"/>
      <c r="M74" s="557"/>
      <c r="N74" s="557"/>
      <c r="O74" s="557"/>
      <c r="P74" s="557"/>
      <c r="Q74" s="558"/>
    </row>
    <row r="75" spans="1:17" s="27" customFormat="1" x14ac:dyDescent="0.3">
      <c r="A75" s="113" t="s">
        <v>20</v>
      </c>
      <c r="B75" s="114" t="s">
        <v>21</v>
      </c>
      <c r="C75" s="559" t="s">
        <v>22</v>
      </c>
      <c r="D75" s="559"/>
      <c r="E75" s="114" t="s">
        <v>23</v>
      </c>
      <c r="F75" s="559" t="s">
        <v>24</v>
      </c>
      <c r="G75" s="559"/>
      <c r="H75" s="559" t="s">
        <v>25</v>
      </c>
      <c r="I75" s="559"/>
      <c r="J75" s="559" t="s">
        <v>26</v>
      </c>
      <c r="K75" s="559"/>
      <c r="L75" s="559" t="s">
        <v>27</v>
      </c>
      <c r="M75" s="559"/>
      <c r="N75" s="114" t="s">
        <v>28</v>
      </c>
      <c r="O75" s="114" t="s">
        <v>29</v>
      </c>
      <c r="P75" s="114" t="s">
        <v>30</v>
      </c>
      <c r="Q75" s="115" t="s">
        <v>31</v>
      </c>
    </row>
    <row r="76" spans="1:17" s="27" customFormat="1" x14ac:dyDescent="0.3">
      <c r="A76" s="134"/>
      <c r="B76" s="135"/>
      <c r="C76" s="328"/>
      <c r="D76" s="328"/>
      <c r="E76" s="135"/>
      <c r="F76" s="328"/>
      <c r="G76" s="328"/>
      <c r="H76" s="328"/>
      <c r="I76" s="328"/>
      <c r="J76" s="328"/>
      <c r="K76" s="328"/>
      <c r="L76" s="328"/>
      <c r="M76" s="328"/>
      <c r="N76" s="136"/>
      <c r="O76" s="136"/>
      <c r="P76" s="136"/>
      <c r="Q76" s="137"/>
    </row>
    <row r="77" spans="1:17" s="27" customFormat="1" x14ac:dyDescent="0.3">
      <c r="A77" s="16"/>
      <c r="F77" s="153"/>
      <c r="O77" s="60" t="s">
        <v>32</v>
      </c>
      <c r="P77" s="546"/>
      <c r="Q77" s="547"/>
    </row>
    <row r="78" spans="1:17" s="27" customFormat="1" x14ac:dyDescent="0.3">
      <c r="A78" s="16"/>
      <c r="F78" s="153"/>
      <c r="O78" s="60"/>
      <c r="P78" s="139"/>
      <c r="Q78" s="140"/>
    </row>
    <row r="79" spans="1:17" s="27" customFormat="1" x14ac:dyDescent="0.3">
      <c r="A79" s="614" t="s">
        <v>87</v>
      </c>
      <c r="B79" s="615"/>
      <c r="C79" s="615"/>
      <c r="D79" s="615"/>
      <c r="E79" s="615"/>
      <c r="F79" s="615"/>
      <c r="G79" s="615"/>
      <c r="H79" s="615"/>
      <c r="I79" s="615"/>
      <c r="J79" s="615"/>
      <c r="K79" s="615"/>
      <c r="L79" s="615"/>
      <c r="M79" s="615"/>
      <c r="N79" s="615"/>
      <c r="O79" s="615"/>
      <c r="P79" s="618" t="e">
        <f>P67/P77</f>
        <v>#DIV/0!</v>
      </c>
      <c r="Q79" s="619"/>
    </row>
    <row r="80" spans="1:17" s="27" customFormat="1" x14ac:dyDescent="0.3">
      <c r="A80" s="16"/>
      <c r="F80" s="153"/>
      <c r="Q80" s="20"/>
    </row>
    <row r="81" spans="1:17" s="27" customFormat="1" x14ac:dyDescent="0.3">
      <c r="A81" s="620" t="s">
        <v>82</v>
      </c>
      <c r="B81" s="621"/>
      <c r="C81" s="621"/>
      <c r="D81" s="621"/>
      <c r="E81" s="621"/>
      <c r="F81" s="621"/>
      <c r="G81" s="621"/>
      <c r="H81" s="621"/>
      <c r="I81" s="621"/>
      <c r="J81" s="621"/>
      <c r="K81" s="621"/>
      <c r="L81" s="621"/>
      <c r="M81" s="621"/>
      <c r="N81" s="621"/>
      <c r="O81" s="621"/>
      <c r="P81" s="622" t="e">
        <f>(P79/P55)</f>
        <v>#DIV/0!</v>
      </c>
      <c r="Q81" s="623"/>
    </row>
    <row r="82" spans="1:17" s="27" customFormat="1" x14ac:dyDescent="0.3">
      <c r="A82" s="16"/>
      <c r="F82" s="153"/>
      <c r="Q82" s="20"/>
    </row>
    <row r="83" spans="1:17" s="27" customFormat="1" x14ac:dyDescent="0.3">
      <c r="A83" s="627" t="s">
        <v>94</v>
      </c>
      <c r="B83" s="628"/>
      <c r="C83" s="628"/>
      <c r="D83" s="362"/>
      <c r="E83" s="362"/>
      <c r="F83" s="362"/>
      <c r="G83" s="362"/>
      <c r="H83" s="362"/>
      <c r="I83" s="362"/>
      <c r="J83" s="362"/>
      <c r="K83" s="362"/>
      <c r="L83" s="362"/>
      <c r="M83" s="362"/>
      <c r="N83" s="362"/>
      <c r="O83" s="362"/>
      <c r="P83" s="362"/>
      <c r="Q83" s="633"/>
    </row>
    <row r="84" spans="1:17" s="27" customFormat="1" ht="56.25" customHeight="1" x14ac:dyDescent="0.3">
      <c r="A84" s="629"/>
      <c r="B84" s="630"/>
      <c r="C84" s="630"/>
      <c r="D84" s="634"/>
      <c r="E84" s="634"/>
      <c r="F84" s="634"/>
      <c r="G84" s="634"/>
      <c r="H84" s="634"/>
      <c r="I84" s="634"/>
      <c r="J84" s="634"/>
      <c r="K84" s="634"/>
      <c r="L84" s="634"/>
      <c r="M84" s="634"/>
      <c r="N84" s="634"/>
      <c r="O84" s="634"/>
      <c r="P84" s="634"/>
      <c r="Q84" s="635"/>
    </row>
    <row r="85" spans="1:17" s="27" customFormat="1" x14ac:dyDescent="0.3">
      <c r="A85" s="16"/>
      <c r="F85" s="153"/>
      <c r="Q85" s="20"/>
    </row>
    <row r="86" spans="1:17" s="27" customFormat="1" x14ac:dyDescent="0.3">
      <c r="A86" s="631" t="s">
        <v>95</v>
      </c>
      <c r="B86" s="632"/>
      <c r="C86" s="632"/>
      <c r="D86" s="632"/>
      <c r="F86" s="153"/>
      <c r="Q86" s="20"/>
    </row>
    <row r="87" spans="1:17" s="27" customFormat="1" x14ac:dyDescent="0.3">
      <c r="A87" s="16"/>
      <c r="F87" s="153"/>
      <c r="Q87" s="20"/>
    </row>
    <row r="88" spans="1:17" s="27" customFormat="1" x14ac:dyDescent="0.3">
      <c r="A88" s="16"/>
      <c r="F88" s="153"/>
      <c r="Q88" s="20"/>
    </row>
    <row r="89" spans="1:17" s="27" customFormat="1" x14ac:dyDescent="0.3">
      <c r="A89" s="277" t="s">
        <v>291</v>
      </c>
      <c r="B89" s="278"/>
      <c r="C89" s="278"/>
      <c r="D89" s="278"/>
      <c r="E89" s="278"/>
      <c r="F89" s="278"/>
      <c r="G89" s="278"/>
      <c r="H89" s="278"/>
      <c r="I89" s="278"/>
      <c r="J89" s="278"/>
      <c r="K89" s="278"/>
      <c r="L89" s="278"/>
      <c r="M89" s="278"/>
      <c r="N89" s="278"/>
      <c r="O89" s="278"/>
      <c r="P89" s="278"/>
      <c r="Q89" s="279"/>
    </row>
    <row r="90" spans="1:17" s="27" customFormat="1" x14ac:dyDescent="0.3">
      <c r="A90" s="568" t="s">
        <v>64</v>
      </c>
      <c r="B90" s="440" t="s">
        <v>59</v>
      </c>
      <c r="C90" s="636" t="s">
        <v>65</v>
      </c>
      <c r="D90" s="636"/>
      <c r="E90" s="636"/>
      <c r="F90" s="636"/>
      <c r="G90" s="636"/>
      <c r="H90" s="636"/>
      <c r="I90" s="636"/>
      <c r="J90" s="636"/>
      <c r="K90" s="636"/>
      <c r="L90" s="636"/>
      <c r="M90" s="636"/>
      <c r="N90" s="636"/>
      <c r="O90" s="636"/>
      <c r="P90" s="440" t="s">
        <v>79</v>
      </c>
      <c r="Q90" s="574" t="s">
        <v>80</v>
      </c>
    </row>
    <row r="91" spans="1:17" s="27" customFormat="1" ht="38.25" customHeight="1" x14ac:dyDescent="0.3">
      <c r="A91" s="568"/>
      <c r="B91" s="440"/>
      <c r="C91" s="71" t="s">
        <v>66</v>
      </c>
      <c r="D91" s="71" t="s">
        <v>67</v>
      </c>
      <c r="E91" s="71" t="s">
        <v>68</v>
      </c>
      <c r="F91" s="69" t="s">
        <v>69</v>
      </c>
      <c r="G91" s="71" t="s">
        <v>70</v>
      </c>
      <c r="H91" s="71" t="s">
        <v>71</v>
      </c>
      <c r="I91" s="71" t="s">
        <v>72</v>
      </c>
      <c r="J91" s="71" t="s">
        <v>73</v>
      </c>
      <c r="K91" s="71" t="s">
        <v>74</v>
      </c>
      <c r="L91" s="71" t="s">
        <v>75</v>
      </c>
      <c r="M91" s="71" t="s">
        <v>76</v>
      </c>
      <c r="N91" s="71" t="s">
        <v>77</v>
      </c>
      <c r="O91" s="71" t="s">
        <v>78</v>
      </c>
      <c r="P91" s="440"/>
      <c r="Q91" s="574"/>
    </row>
    <row r="92" spans="1:17" s="225" customFormat="1" ht="37.5" customHeight="1" x14ac:dyDescent="0.3">
      <c r="A92" s="344" t="s">
        <v>151</v>
      </c>
      <c r="B92" s="266" t="s">
        <v>333</v>
      </c>
      <c r="C92" s="157" t="s">
        <v>97</v>
      </c>
      <c r="D92" s="224"/>
      <c r="E92" s="224"/>
      <c r="F92" s="241">
        <v>150038220.81</v>
      </c>
      <c r="G92" s="158"/>
      <c r="H92" s="158"/>
      <c r="I92" s="158"/>
      <c r="J92" s="158"/>
      <c r="K92" s="159"/>
      <c r="L92" s="159"/>
      <c r="M92" s="159"/>
      <c r="N92" s="159"/>
      <c r="O92" s="159"/>
      <c r="P92" s="247">
        <f>+SUM(D92:O92)</f>
        <v>150038220.81</v>
      </c>
      <c r="Q92" s="643">
        <f>P93/P92</f>
        <v>0.13445773317684812</v>
      </c>
    </row>
    <row r="93" spans="1:17" s="225" customFormat="1" ht="37.5" customHeight="1" x14ac:dyDescent="0.3">
      <c r="A93" s="344"/>
      <c r="B93" s="266"/>
      <c r="C93" s="141" t="s">
        <v>96</v>
      </c>
      <c r="D93" s="222"/>
      <c r="E93" s="222"/>
      <c r="F93" s="242">
        <f>18725639.68+1448159.38</f>
        <v>20173799.059999999</v>
      </c>
      <c r="G93" s="62"/>
      <c r="H93" s="62"/>
      <c r="I93" s="62"/>
      <c r="J93" s="62"/>
      <c r="K93" s="61"/>
      <c r="L93" s="61"/>
      <c r="M93" s="61"/>
      <c r="N93" s="61"/>
      <c r="O93" s="61"/>
      <c r="P93" s="248">
        <f>SUM(D93:O93)</f>
        <v>20173799.059999999</v>
      </c>
      <c r="Q93" s="643"/>
    </row>
    <row r="94" spans="1:17" s="225" customFormat="1" ht="21.75" customHeight="1" x14ac:dyDescent="0.3">
      <c r="A94" s="344" t="s">
        <v>153</v>
      </c>
      <c r="B94" s="266" t="s">
        <v>334</v>
      </c>
      <c r="C94" s="157" t="s">
        <v>97</v>
      </c>
      <c r="D94" s="224"/>
      <c r="E94" s="224"/>
      <c r="F94" s="241">
        <v>277676.32</v>
      </c>
      <c r="G94" s="158"/>
      <c r="H94" s="158"/>
      <c r="I94" s="158"/>
      <c r="J94" s="158"/>
      <c r="K94" s="159"/>
      <c r="L94" s="159"/>
      <c r="M94" s="159"/>
      <c r="N94" s="159"/>
      <c r="O94" s="159"/>
      <c r="P94" s="247">
        <f t="shared" ref="P94:P157" si="0">SUM(D94:O94)</f>
        <v>277676.32</v>
      </c>
      <c r="Q94" s="643">
        <f>+P95/P94</f>
        <v>0.16209934646209659</v>
      </c>
    </row>
    <row r="95" spans="1:17" s="27" customFormat="1" ht="21.75" customHeight="1" x14ac:dyDescent="0.3">
      <c r="A95" s="344"/>
      <c r="B95" s="266"/>
      <c r="C95" s="141" t="s">
        <v>96</v>
      </c>
      <c r="D95" s="62"/>
      <c r="E95" s="62"/>
      <c r="F95" s="242">
        <v>45011.15</v>
      </c>
      <c r="G95" s="62"/>
      <c r="H95" s="62"/>
      <c r="I95" s="62"/>
      <c r="J95" s="62"/>
      <c r="K95" s="61"/>
      <c r="L95" s="61"/>
      <c r="M95" s="61"/>
      <c r="N95" s="61"/>
      <c r="O95" s="61"/>
      <c r="P95" s="248">
        <f>SUM(E95:O95)</f>
        <v>45011.15</v>
      </c>
      <c r="Q95" s="643"/>
    </row>
    <row r="96" spans="1:17" s="225" customFormat="1" ht="17.25" customHeight="1" x14ac:dyDescent="0.3">
      <c r="A96" s="344" t="s">
        <v>160</v>
      </c>
      <c r="B96" s="266" t="s">
        <v>335</v>
      </c>
      <c r="C96" s="157" t="s">
        <v>97</v>
      </c>
      <c r="D96" s="224"/>
      <c r="E96" s="224"/>
      <c r="F96" s="241">
        <v>2507.35</v>
      </c>
      <c r="G96" s="158"/>
      <c r="H96" s="158"/>
      <c r="I96" s="158"/>
      <c r="J96" s="158"/>
      <c r="K96" s="159"/>
      <c r="L96" s="159"/>
      <c r="M96" s="159"/>
      <c r="N96" s="159"/>
      <c r="O96" s="159"/>
      <c r="P96" s="247">
        <f t="shared" si="0"/>
        <v>2507.35</v>
      </c>
      <c r="Q96" s="644">
        <f>+P97/P96</f>
        <v>0</v>
      </c>
    </row>
    <row r="97" spans="1:17" s="27" customFormat="1" ht="17.25" customHeight="1" x14ac:dyDescent="0.3">
      <c r="A97" s="344"/>
      <c r="B97" s="266"/>
      <c r="C97" s="141" t="s">
        <v>96</v>
      </c>
      <c r="D97" s="62"/>
      <c r="E97" s="62"/>
      <c r="F97" s="242">
        <v>0</v>
      </c>
      <c r="G97" s="62"/>
      <c r="H97" s="62"/>
      <c r="I97" s="62"/>
      <c r="J97" s="62"/>
      <c r="K97" s="61"/>
      <c r="L97" s="61"/>
      <c r="M97" s="61"/>
      <c r="N97" s="61"/>
      <c r="O97" s="61"/>
      <c r="P97" s="248">
        <f>SUM(D97:O97)</f>
        <v>0</v>
      </c>
      <c r="Q97" s="644"/>
    </row>
    <row r="98" spans="1:17" s="27" customFormat="1" ht="13.5" customHeight="1" x14ac:dyDescent="0.3">
      <c r="A98" s="344" t="s">
        <v>161</v>
      </c>
      <c r="B98" s="266" t="s">
        <v>335</v>
      </c>
      <c r="C98" s="157" t="s">
        <v>97</v>
      </c>
      <c r="D98" s="224"/>
      <c r="E98" s="224"/>
      <c r="F98" s="241">
        <v>71344.320000000007</v>
      </c>
      <c r="G98" s="158"/>
      <c r="H98" s="158"/>
      <c r="I98" s="158"/>
      <c r="J98" s="158"/>
      <c r="K98" s="159"/>
      <c r="L98" s="159"/>
      <c r="M98" s="159"/>
      <c r="N98" s="159"/>
      <c r="O98" s="159"/>
      <c r="P98" s="247">
        <f t="shared" si="0"/>
        <v>71344.320000000007</v>
      </c>
      <c r="Q98" s="643">
        <f>+P99/P98</f>
        <v>0</v>
      </c>
    </row>
    <row r="99" spans="1:17" s="27" customFormat="1" ht="13.5" customHeight="1" x14ac:dyDescent="0.3">
      <c r="A99" s="344"/>
      <c r="B99" s="266"/>
      <c r="C99" s="141" t="s">
        <v>96</v>
      </c>
      <c r="D99" s="62"/>
      <c r="E99" s="62"/>
      <c r="F99" s="242">
        <v>0</v>
      </c>
      <c r="G99" s="62"/>
      <c r="H99" s="62"/>
      <c r="I99" s="62"/>
      <c r="J99" s="62"/>
      <c r="K99" s="61"/>
      <c r="L99" s="61"/>
      <c r="M99" s="61"/>
      <c r="N99" s="61"/>
      <c r="O99" s="61"/>
      <c r="P99" s="248">
        <f t="shared" si="0"/>
        <v>0</v>
      </c>
      <c r="Q99" s="643"/>
    </row>
    <row r="100" spans="1:17" s="27" customFormat="1" ht="13.5" customHeight="1" x14ac:dyDescent="0.3">
      <c r="A100" s="637" t="s">
        <v>162</v>
      </c>
      <c r="B100" s="639" t="s">
        <v>336</v>
      </c>
      <c r="C100" s="157" t="s">
        <v>97</v>
      </c>
      <c r="D100" s="224"/>
      <c r="E100" s="224"/>
      <c r="F100" s="241">
        <v>405489.6</v>
      </c>
      <c r="G100" s="158"/>
      <c r="H100" s="158"/>
      <c r="I100" s="158"/>
      <c r="J100" s="158"/>
      <c r="K100" s="159"/>
      <c r="L100" s="159"/>
      <c r="M100" s="159"/>
      <c r="N100" s="159"/>
      <c r="O100" s="159"/>
      <c r="P100" s="247">
        <f t="shared" si="0"/>
        <v>405489.6</v>
      </c>
      <c r="Q100" s="641">
        <f>+P101/P100</f>
        <v>0</v>
      </c>
    </row>
    <row r="101" spans="1:17" s="27" customFormat="1" ht="13.5" customHeight="1" x14ac:dyDescent="0.3">
      <c r="A101" s="638"/>
      <c r="B101" s="640"/>
      <c r="C101" s="141" t="s">
        <v>96</v>
      </c>
      <c r="D101" s="62"/>
      <c r="E101" s="62"/>
      <c r="F101" s="242">
        <v>0</v>
      </c>
      <c r="G101" s="62"/>
      <c r="H101" s="62"/>
      <c r="I101" s="62"/>
      <c r="J101" s="62"/>
      <c r="K101" s="61"/>
      <c r="L101" s="61"/>
      <c r="M101" s="61"/>
      <c r="N101" s="61"/>
      <c r="O101" s="61"/>
      <c r="P101" s="248">
        <f t="shared" si="0"/>
        <v>0</v>
      </c>
      <c r="Q101" s="642"/>
    </row>
    <row r="102" spans="1:17" s="27" customFormat="1" ht="13.5" customHeight="1" x14ac:dyDescent="0.3">
      <c r="A102" s="637" t="s">
        <v>163</v>
      </c>
      <c r="B102" s="167"/>
      <c r="C102" s="157" t="s">
        <v>97</v>
      </c>
      <c r="D102" s="224"/>
      <c r="E102" s="224"/>
      <c r="F102" s="241">
        <v>2932.08</v>
      </c>
      <c r="G102" s="158"/>
      <c r="H102" s="158"/>
      <c r="I102" s="158"/>
      <c r="J102" s="158"/>
      <c r="K102" s="159"/>
      <c r="L102" s="159"/>
      <c r="M102" s="159"/>
      <c r="N102" s="159"/>
      <c r="O102" s="159"/>
      <c r="P102" s="247">
        <f t="shared" si="0"/>
        <v>2932.08</v>
      </c>
      <c r="Q102" s="156"/>
    </row>
    <row r="103" spans="1:17" s="27" customFormat="1" ht="13.5" customHeight="1" x14ac:dyDescent="0.3">
      <c r="A103" s="638"/>
      <c r="B103" s="167" t="s">
        <v>336</v>
      </c>
      <c r="C103" s="141" t="s">
        <v>96</v>
      </c>
      <c r="D103" s="62"/>
      <c r="E103" s="62"/>
      <c r="F103" s="242">
        <v>10660</v>
      </c>
      <c r="G103" s="62"/>
      <c r="H103" s="62"/>
      <c r="I103" s="62"/>
      <c r="J103" s="62"/>
      <c r="K103" s="61"/>
      <c r="L103" s="61"/>
      <c r="M103" s="61"/>
      <c r="N103" s="61"/>
      <c r="O103" s="61"/>
      <c r="P103" s="248">
        <f t="shared" si="0"/>
        <v>10660</v>
      </c>
      <c r="Q103" s="156">
        <f>+P103/P102</f>
        <v>3.6356443207552318</v>
      </c>
    </row>
    <row r="104" spans="1:17" s="27" customFormat="1" ht="13.5" customHeight="1" x14ac:dyDescent="0.3">
      <c r="A104" s="637" t="s">
        <v>164</v>
      </c>
      <c r="B104" s="639" t="s">
        <v>337</v>
      </c>
      <c r="C104" s="157" t="s">
        <v>97</v>
      </c>
      <c r="D104" s="224"/>
      <c r="E104" s="224"/>
      <c r="F104" s="241">
        <v>42342.96</v>
      </c>
      <c r="G104" s="158"/>
      <c r="H104" s="158"/>
      <c r="I104" s="158"/>
      <c r="J104" s="158"/>
      <c r="K104" s="159"/>
      <c r="L104" s="159"/>
      <c r="M104" s="159"/>
      <c r="N104" s="159"/>
      <c r="O104" s="159"/>
      <c r="P104" s="247">
        <f t="shared" si="0"/>
        <v>42342.96</v>
      </c>
      <c r="Q104" s="641">
        <f>+P105/P104</f>
        <v>0</v>
      </c>
    </row>
    <row r="105" spans="1:17" s="27" customFormat="1" ht="13.5" customHeight="1" x14ac:dyDescent="0.3">
      <c r="A105" s="638"/>
      <c r="B105" s="640"/>
      <c r="C105" s="141" t="s">
        <v>96</v>
      </c>
      <c r="D105" s="62"/>
      <c r="E105" s="62"/>
      <c r="F105" s="242">
        <v>0</v>
      </c>
      <c r="G105" s="62"/>
      <c r="H105" s="62"/>
      <c r="I105" s="62"/>
      <c r="J105" s="62"/>
      <c r="K105" s="61"/>
      <c r="L105" s="61"/>
      <c r="M105" s="61"/>
      <c r="N105" s="61"/>
      <c r="O105" s="61"/>
      <c r="P105" s="248">
        <f t="shared" si="0"/>
        <v>0</v>
      </c>
      <c r="Q105" s="642"/>
    </row>
    <row r="106" spans="1:17" s="27" customFormat="1" ht="13.5" customHeight="1" x14ac:dyDescent="0.3">
      <c r="A106" s="637" t="s">
        <v>166</v>
      </c>
      <c r="B106" s="639" t="s">
        <v>337</v>
      </c>
      <c r="C106" s="157" t="s">
        <v>97</v>
      </c>
      <c r="D106" s="158"/>
      <c r="E106" s="158"/>
      <c r="F106" s="241">
        <v>75946.8</v>
      </c>
      <c r="G106" s="158"/>
      <c r="H106" s="158"/>
      <c r="I106" s="158"/>
      <c r="J106" s="158"/>
      <c r="K106" s="159"/>
      <c r="L106" s="159"/>
      <c r="M106" s="159"/>
      <c r="N106" s="159"/>
      <c r="O106" s="159"/>
      <c r="P106" s="247">
        <f t="shared" si="0"/>
        <v>75946.8</v>
      </c>
      <c r="Q106" s="641">
        <f>+P107/P106</f>
        <v>8.6630378106780006E-3</v>
      </c>
    </row>
    <row r="107" spans="1:17" s="27" customFormat="1" ht="13.5" customHeight="1" x14ac:dyDescent="0.3">
      <c r="A107" s="638"/>
      <c r="B107" s="640"/>
      <c r="C107" s="141" t="s">
        <v>96</v>
      </c>
      <c r="D107" s="62"/>
      <c r="E107" s="62"/>
      <c r="F107" s="242">
        <v>657.93</v>
      </c>
      <c r="G107" s="62"/>
      <c r="H107" s="62"/>
      <c r="I107" s="62"/>
      <c r="J107" s="62"/>
      <c r="K107" s="61"/>
      <c r="L107" s="61"/>
      <c r="M107" s="61"/>
      <c r="N107" s="61"/>
      <c r="O107" s="61"/>
      <c r="P107" s="248">
        <f t="shared" si="0"/>
        <v>657.93</v>
      </c>
      <c r="Q107" s="642"/>
    </row>
    <row r="108" spans="1:17" s="27" customFormat="1" ht="13.5" customHeight="1" x14ac:dyDescent="0.3">
      <c r="A108" s="637" t="s">
        <v>167</v>
      </c>
      <c r="B108" s="639" t="s">
        <v>335</v>
      </c>
      <c r="C108" s="157" t="s">
        <v>97</v>
      </c>
      <c r="D108" s="224"/>
      <c r="E108" s="224"/>
      <c r="F108" s="241">
        <v>4651.08</v>
      </c>
      <c r="G108" s="158"/>
      <c r="H108" s="158"/>
      <c r="I108" s="158"/>
      <c r="J108" s="158"/>
      <c r="K108" s="159"/>
      <c r="L108" s="159"/>
      <c r="M108" s="159"/>
      <c r="N108" s="159"/>
      <c r="O108" s="159"/>
      <c r="P108" s="247">
        <f t="shared" si="0"/>
        <v>4651.08</v>
      </c>
      <c r="Q108" s="641">
        <f>+P109/P108</f>
        <v>0</v>
      </c>
    </row>
    <row r="109" spans="1:17" s="27" customFormat="1" ht="13.5" customHeight="1" x14ac:dyDescent="0.3">
      <c r="A109" s="638"/>
      <c r="B109" s="640"/>
      <c r="C109" s="141" t="s">
        <v>96</v>
      </c>
      <c r="D109" s="62"/>
      <c r="E109" s="62"/>
      <c r="F109" s="242">
        <v>0</v>
      </c>
      <c r="G109" s="62"/>
      <c r="H109" s="62"/>
      <c r="I109" s="62"/>
      <c r="J109" s="62"/>
      <c r="K109" s="61"/>
      <c r="L109" s="61"/>
      <c r="M109" s="61"/>
      <c r="N109" s="61"/>
      <c r="O109" s="61"/>
      <c r="P109" s="248">
        <f t="shared" si="0"/>
        <v>0</v>
      </c>
      <c r="Q109" s="642"/>
    </row>
    <row r="110" spans="1:17" s="27" customFormat="1" ht="13.5" customHeight="1" x14ac:dyDescent="0.3">
      <c r="A110" s="637" t="s">
        <v>168</v>
      </c>
      <c r="B110" s="639" t="s">
        <v>335</v>
      </c>
      <c r="C110" s="157" t="s">
        <v>97</v>
      </c>
      <c r="D110" s="224"/>
      <c r="E110" s="224"/>
      <c r="F110" s="241">
        <v>331854.55</v>
      </c>
      <c r="G110" s="158"/>
      <c r="H110" s="158"/>
      <c r="I110" s="158"/>
      <c r="J110" s="158"/>
      <c r="K110" s="159"/>
      <c r="L110" s="159"/>
      <c r="M110" s="159"/>
      <c r="N110" s="159"/>
      <c r="O110" s="159"/>
      <c r="P110" s="247">
        <f t="shared" si="0"/>
        <v>331854.55</v>
      </c>
      <c r="Q110" s="641">
        <f>+P111/P110</f>
        <v>0.13800515918796352</v>
      </c>
    </row>
    <row r="111" spans="1:17" s="27" customFormat="1" ht="13.5" customHeight="1" x14ac:dyDescent="0.3">
      <c r="A111" s="638"/>
      <c r="B111" s="640"/>
      <c r="C111" s="141" t="s">
        <v>96</v>
      </c>
      <c r="D111" s="62"/>
      <c r="E111" s="62"/>
      <c r="F111" s="242">
        <v>45797.64</v>
      </c>
      <c r="G111" s="62"/>
      <c r="H111" s="62"/>
      <c r="I111" s="62"/>
      <c r="J111" s="62"/>
      <c r="K111" s="61"/>
      <c r="L111" s="61"/>
      <c r="M111" s="61"/>
      <c r="N111" s="61"/>
      <c r="O111" s="61"/>
      <c r="P111" s="248">
        <f t="shared" si="0"/>
        <v>45797.64</v>
      </c>
      <c r="Q111" s="642"/>
    </row>
    <row r="112" spans="1:17" s="27" customFormat="1" ht="13.5" customHeight="1" x14ac:dyDescent="0.3">
      <c r="A112" s="637" t="s">
        <v>260</v>
      </c>
      <c r="B112" s="639" t="s">
        <v>359</v>
      </c>
      <c r="C112" s="157" t="s">
        <v>97</v>
      </c>
      <c r="D112" s="158"/>
      <c r="E112" s="158"/>
      <c r="F112" s="241">
        <v>946.3</v>
      </c>
      <c r="G112" s="158"/>
      <c r="H112" s="158"/>
      <c r="I112" s="158"/>
      <c r="J112" s="158"/>
      <c r="K112" s="159"/>
      <c r="L112" s="159"/>
      <c r="M112" s="159"/>
      <c r="N112" s="159"/>
      <c r="O112" s="159"/>
      <c r="P112" s="247">
        <f t="shared" si="0"/>
        <v>946.3</v>
      </c>
      <c r="Q112" s="641">
        <f>+P113/P112</f>
        <v>0</v>
      </c>
    </row>
    <row r="113" spans="1:17" s="27" customFormat="1" ht="13.5" customHeight="1" x14ac:dyDescent="0.3">
      <c r="A113" s="638"/>
      <c r="B113" s="640"/>
      <c r="C113" s="141" t="s">
        <v>96</v>
      </c>
      <c r="D113" s="62"/>
      <c r="E113" s="62"/>
      <c r="F113" s="242">
        <v>0</v>
      </c>
      <c r="G113" s="62"/>
      <c r="H113" s="62"/>
      <c r="I113" s="62"/>
      <c r="J113" s="62"/>
      <c r="K113" s="61"/>
      <c r="L113" s="61"/>
      <c r="M113" s="61"/>
      <c r="N113" s="61"/>
      <c r="O113" s="61"/>
      <c r="P113" s="248">
        <f t="shared" si="0"/>
        <v>0</v>
      </c>
      <c r="Q113" s="642"/>
    </row>
    <row r="114" spans="1:17" s="27" customFormat="1" ht="13.5" customHeight="1" x14ac:dyDescent="0.3">
      <c r="A114" s="637" t="s">
        <v>201</v>
      </c>
      <c r="B114" s="62"/>
      <c r="C114" s="157" t="s">
        <v>97</v>
      </c>
      <c r="D114" s="158"/>
      <c r="E114" s="158"/>
      <c r="F114" s="241">
        <v>4059.96</v>
      </c>
      <c r="G114" s="158"/>
      <c r="H114" s="158"/>
      <c r="I114" s="158"/>
      <c r="J114" s="158"/>
      <c r="K114" s="159"/>
      <c r="L114" s="159"/>
      <c r="M114" s="159"/>
      <c r="N114" s="159"/>
      <c r="O114" s="159"/>
      <c r="P114" s="247">
        <f t="shared" si="0"/>
        <v>4059.96</v>
      </c>
      <c r="Q114" s="641">
        <f>+P115/P114</f>
        <v>0</v>
      </c>
    </row>
    <row r="115" spans="1:17" s="27" customFormat="1" ht="13.5" customHeight="1" x14ac:dyDescent="0.3">
      <c r="A115" s="638"/>
      <c r="B115" s="62" t="s">
        <v>335</v>
      </c>
      <c r="C115" s="141" t="s">
        <v>96</v>
      </c>
      <c r="D115" s="62"/>
      <c r="E115" s="62"/>
      <c r="F115" s="242">
        <v>0</v>
      </c>
      <c r="G115" s="62"/>
      <c r="H115" s="62"/>
      <c r="I115" s="62"/>
      <c r="J115" s="62"/>
      <c r="K115" s="61"/>
      <c r="L115" s="61"/>
      <c r="M115" s="61"/>
      <c r="N115" s="61"/>
      <c r="O115" s="61"/>
      <c r="P115" s="248">
        <f t="shared" si="0"/>
        <v>0</v>
      </c>
      <c r="Q115" s="642"/>
    </row>
    <row r="116" spans="1:17" s="27" customFormat="1" ht="13.5" customHeight="1" x14ac:dyDescent="0.3">
      <c r="A116" s="637" t="s">
        <v>261</v>
      </c>
      <c r="B116" s="62"/>
      <c r="C116" s="157" t="s">
        <v>97</v>
      </c>
      <c r="D116" s="158"/>
      <c r="E116" s="158"/>
      <c r="F116" s="241">
        <v>5340.98</v>
      </c>
      <c r="G116" s="158"/>
      <c r="H116" s="158"/>
      <c r="I116" s="158"/>
      <c r="J116" s="158"/>
      <c r="K116" s="159"/>
      <c r="L116" s="159"/>
      <c r="M116" s="159"/>
      <c r="N116" s="159"/>
      <c r="O116" s="159"/>
      <c r="P116" s="247">
        <f t="shared" si="0"/>
        <v>5340.98</v>
      </c>
      <c r="Q116" s="641">
        <f>+P117/P116</f>
        <v>0</v>
      </c>
    </row>
    <row r="117" spans="1:17" s="27" customFormat="1" ht="13.5" customHeight="1" x14ac:dyDescent="0.3">
      <c r="A117" s="638"/>
      <c r="B117" s="62"/>
      <c r="C117" s="141" t="s">
        <v>96</v>
      </c>
      <c r="D117" s="62"/>
      <c r="E117" s="62"/>
      <c r="F117" s="242">
        <v>0</v>
      </c>
      <c r="G117" s="62"/>
      <c r="H117" s="62"/>
      <c r="I117" s="62"/>
      <c r="J117" s="62"/>
      <c r="K117" s="61"/>
      <c r="L117" s="61"/>
      <c r="M117" s="61"/>
      <c r="N117" s="61"/>
      <c r="O117" s="61"/>
      <c r="P117" s="248">
        <f t="shared" si="0"/>
        <v>0</v>
      </c>
      <c r="Q117" s="642"/>
    </row>
    <row r="118" spans="1:17" s="27" customFormat="1" ht="13.5" customHeight="1" x14ac:dyDescent="0.3">
      <c r="A118" s="637" t="s">
        <v>169</v>
      </c>
      <c r="B118" s="62" t="s">
        <v>335</v>
      </c>
      <c r="C118" s="157" t="s">
        <v>97</v>
      </c>
      <c r="D118" s="158"/>
      <c r="E118" s="158"/>
      <c r="F118" s="241">
        <v>36252.82</v>
      </c>
      <c r="G118" s="158"/>
      <c r="H118" s="158"/>
      <c r="I118" s="158"/>
      <c r="J118" s="158"/>
      <c r="K118" s="159"/>
      <c r="L118" s="159"/>
      <c r="M118" s="159"/>
      <c r="N118" s="159"/>
      <c r="O118" s="159"/>
      <c r="P118" s="247">
        <f t="shared" si="0"/>
        <v>36252.82</v>
      </c>
      <c r="Q118" s="641">
        <f>+P119/P118</f>
        <v>9.3653404066221611E-3</v>
      </c>
    </row>
    <row r="119" spans="1:17" s="27" customFormat="1" ht="13.5" customHeight="1" x14ac:dyDescent="0.3">
      <c r="A119" s="638"/>
      <c r="B119" s="62"/>
      <c r="C119" s="141" t="s">
        <v>96</v>
      </c>
      <c r="D119" s="62"/>
      <c r="E119" s="62"/>
      <c r="F119" s="242">
        <v>339.52</v>
      </c>
      <c r="G119" s="62"/>
      <c r="H119" s="62"/>
      <c r="I119" s="62"/>
      <c r="J119" s="62"/>
      <c r="K119" s="61"/>
      <c r="L119" s="61"/>
      <c r="M119" s="61"/>
      <c r="N119" s="61"/>
      <c r="O119" s="61"/>
      <c r="P119" s="248">
        <f t="shared" si="0"/>
        <v>339.52</v>
      </c>
      <c r="Q119" s="642"/>
    </row>
    <row r="120" spans="1:17" s="27" customFormat="1" ht="13.5" customHeight="1" x14ac:dyDescent="0.3">
      <c r="A120" s="637" t="s">
        <v>170</v>
      </c>
      <c r="B120" s="62"/>
      <c r="C120" s="157" t="s">
        <v>97</v>
      </c>
      <c r="D120" s="158"/>
      <c r="E120" s="158"/>
      <c r="F120" s="241">
        <v>1983333.47</v>
      </c>
      <c r="G120" s="158"/>
      <c r="H120" s="158"/>
      <c r="I120" s="158"/>
      <c r="J120" s="158"/>
      <c r="K120" s="159"/>
      <c r="L120" s="159"/>
      <c r="M120" s="159"/>
      <c r="N120" s="159"/>
      <c r="O120" s="159"/>
      <c r="P120" s="247">
        <f t="shared" si="0"/>
        <v>1983333.47</v>
      </c>
      <c r="Q120" s="641">
        <f>+P121/P120</f>
        <v>0.14358393296312394</v>
      </c>
    </row>
    <row r="121" spans="1:17" s="27" customFormat="1" ht="13.5" customHeight="1" x14ac:dyDescent="0.3">
      <c r="A121" s="638"/>
      <c r="B121" s="62" t="s">
        <v>360</v>
      </c>
      <c r="C121" s="141" t="s">
        <v>96</v>
      </c>
      <c r="D121" s="62"/>
      <c r="E121" s="62"/>
      <c r="F121" s="242">
        <v>284774.82</v>
      </c>
      <c r="G121" s="62"/>
      <c r="H121" s="62"/>
      <c r="I121" s="62"/>
      <c r="J121" s="62"/>
      <c r="K121" s="61"/>
      <c r="L121" s="61"/>
      <c r="M121" s="61"/>
      <c r="N121" s="61"/>
      <c r="O121" s="61"/>
      <c r="P121" s="248">
        <f t="shared" si="0"/>
        <v>284774.82</v>
      </c>
      <c r="Q121" s="642"/>
    </row>
    <row r="122" spans="1:17" s="27" customFormat="1" ht="12" customHeight="1" x14ac:dyDescent="0.3">
      <c r="A122" s="637" t="s">
        <v>202</v>
      </c>
      <c r="B122" s="62"/>
      <c r="C122" s="157" t="s">
        <v>97</v>
      </c>
      <c r="D122" s="158"/>
      <c r="E122" s="158"/>
      <c r="F122" s="241">
        <v>37693.56</v>
      </c>
      <c r="G122" s="158"/>
      <c r="H122" s="158"/>
      <c r="I122" s="158"/>
      <c r="J122" s="158"/>
      <c r="K122" s="159"/>
      <c r="L122" s="159"/>
      <c r="M122" s="159"/>
      <c r="N122" s="159"/>
      <c r="O122" s="159"/>
      <c r="P122" s="247">
        <f t="shared" si="0"/>
        <v>37693.56</v>
      </c>
      <c r="Q122" s="641">
        <f>+P123/P122</f>
        <v>0</v>
      </c>
    </row>
    <row r="123" spans="1:17" s="27" customFormat="1" ht="12" customHeight="1" x14ac:dyDescent="0.3">
      <c r="A123" s="638"/>
      <c r="B123" s="62" t="s">
        <v>335</v>
      </c>
      <c r="C123" s="141" t="s">
        <v>96</v>
      </c>
      <c r="D123" s="62"/>
      <c r="E123" s="62"/>
      <c r="F123" s="242">
        <v>0</v>
      </c>
      <c r="G123" s="62"/>
      <c r="H123" s="62"/>
      <c r="I123" s="62"/>
      <c r="J123" s="62"/>
      <c r="K123" s="61"/>
      <c r="L123" s="61"/>
      <c r="M123" s="61"/>
      <c r="N123" s="61"/>
      <c r="O123" s="61"/>
      <c r="P123" s="248">
        <f t="shared" si="0"/>
        <v>0</v>
      </c>
      <c r="Q123" s="642"/>
    </row>
    <row r="124" spans="1:17" s="27" customFormat="1" ht="13.5" customHeight="1" x14ac:dyDescent="0.3">
      <c r="A124" s="637" t="s">
        <v>171</v>
      </c>
      <c r="B124" s="62"/>
      <c r="C124" s="157" t="s">
        <v>97</v>
      </c>
      <c r="D124" s="158"/>
      <c r="E124" s="158"/>
      <c r="F124" s="241">
        <v>75214.350000000006</v>
      </c>
      <c r="G124" s="158"/>
      <c r="H124" s="158"/>
      <c r="I124" s="158"/>
      <c r="J124" s="158"/>
      <c r="K124" s="159"/>
      <c r="L124" s="159"/>
      <c r="M124" s="159"/>
      <c r="N124" s="159"/>
      <c r="O124" s="159"/>
      <c r="P124" s="247">
        <f t="shared" si="0"/>
        <v>75214.350000000006</v>
      </c>
      <c r="Q124" s="641">
        <f>+P125/P124</f>
        <v>5.556120607304324E-2</v>
      </c>
    </row>
    <row r="125" spans="1:17" s="27" customFormat="1" ht="13.5" customHeight="1" x14ac:dyDescent="0.3">
      <c r="A125" s="638"/>
      <c r="B125" s="62" t="s">
        <v>335</v>
      </c>
      <c r="C125" s="141" t="s">
        <v>96</v>
      </c>
      <c r="D125" s="62"/>
      <c r="E125" s="62"/>
      <c r="F125" s="242">
        <v>4179</v>
      </c>
      <c r="G125" s="62"/>
      <c r="H125" s="62"/>
      <c r="I125" s="62"/>
      <c r="J125" s="62"/>
      <c r="K125" s="61"/>
      <c r="L125" s="61"/>
      <c r="M125" s="61"/>
      <c r="N125" s="61"/>
      <c r="O125" s="61"/>
      <c r="P125" s="248">
        <f t="shared" si="0"/>
        <v>4179</v>
      </c>
      <c r="Q125" s="642"/>
    </row>
    <row r="126" spans="1:17" s="27" customFormat="1" ht="13.5" customHeight="1" x14ac:dyDescent="0.3">
      <c r="A126" s="637" t="s">
        <v>172</v>
      </c>
      <c r="B126" s="62"/>
      <c r="C126" s="157" t="s">
        <v>97</v>
      </c>
      <c r="D126" s="158"/>
      <c r="E126" s="158"/>
      <c r="F126" s="241">
        <v>0</v>
      </c>
      <c r="G126" s="158"/>
      <c r="H126" s="158"/>
      <c r="I126" s="158"/>
      <c r="J126" s="158"/>
      <c r="K126" s="159"/>
      <c r="L126" s="159"/>
      <c r="M126" s="159"/>
      <c r="N126" s="159"/>
      <c r="O126" s="159"/>
      <c r="P126" s="247">
        <f t="shared" si="0"/>
        <v>0</v>
      </c>
      <c r="Q126" s="641" t="s">
        <v>173</v>
      </c>
    </row>
    <row r="127" spans="1:17" s="27" customFormat="1" ht="13.5" customHeight="1" x14ac:dyDescent="0.3">
      <c r="A127" s="638"/>
      <c r="B127" s="62" t="s">
        <v>335</v>
      </c>
      <c r="C127" s="141" t="s">
        <v>96</v>
      </c>
      <c r="D127" s="62"/>
      <c r="E127" s="62"/>
      <c r="F127" s="242">
        <v>5760</v>
      </c>
      <c r="G127" s="62"/>
      <c r="H127" s="62"/>
      <c r="I127" s="62"/>
      <c r="J127" s="62"/>
      <c r="K127" s="61"/>
      <c r="L127" s="61"/>
      <c r="M127" s="61"/>
      <c r="N127" s="61"/>
      <c r="O127" s="61"/>
      <c r="P127" s="248">
        <f t="shared" si="0"/>
        <v>5760</v>
      </c>
      <c r="Q127" s="642"/>
    </row>
    <row r="128" spans="1:17" s="27" customFormat="1" ht="13.5" customHeight="1" x14ac:dyDescent="0.3">
      <c r="A128" s="637" t="s">
        <v>203</v>
      </c>
      <c r="B128" s="62"/>
      <c r="C128" s="157" t="s">
        <v>97</v>
      </c>
      <c r="D128" s="158"/>
      <c r="E128" s="158"/>
      <c r="F128" s="241">
        <v>992.4</v>
      </c>
      <c r="G128" s="158"/>
      <c r="H128" s="158"/>
      <c r="I128" s="158"/>
      <c r="J128" s="158"/>
      <c r="K128" s="159"/>
      <c r="L128" s="159"/>
      <c r="M128" s="159"/>
      <c r="N128" s="159"/>
      <c r="O128" s="159"/>
      <c r="P128" s="247">
        <f t="shared" si="0"/>
        <v>992.4</v>
      </c>
      <c r="Q128" s="641">
        <f>+P129/P128</f>
        <v>0</v>
      </c>
    </row>
    <row r="129" spans="1:17" s="27" customFormat="1" ht="13.5" customHeight="1" x14ac:dyDescent="0.3">
      <c r="A129" s="638"/>
      <c r="B129" s="62" t="s">
        <v>335</v>
      </c>
      <c r="C129" s="141" t="s">
        <v>96</v>
      </c>
      <c r="D129" s="62"/>
      <c r="E129" s="62"/>
      <c r="F129" s="242">
        <v>0</v>
      </c>
      <c r="G129" s="62"/>
      <c r="H129" s="62"/>
      <c r="I129" s="62"/>
      <c r="J129" s="62"/>
      <c r="K129" s="61"/>
      <c r="L129" s="61"/>
      <c r="M129" s="61"/>
      <c r="N129" s="61"/>
      <c r="O129" s="61"/>
      <c r="P129" s="248">
        <f t="shared" si="0"/>
        <v>0</v>
      </c>
      <c r="Q129" s="642"/>
    </row>
    <row r="130" spans="1:17" s="27" customFormat="1" ht="13.5" customHeight="1" x14ac:dyDescent="0.3">
      <c r="A130" s="694" t="s">
        <v>175</v>
      </c>
      <c r="B130" s="62"/>
      <c r="C130" s="157" t="s">
        <v>97</v>
      </c>
      <c r="D130" s="158"/>
      <c r="E130" s="158"/>
      <c r="F130" s="241">
        <v>94819.54</v>
      </c>
      <c r="G130" s="158"/>
      <c r="H130" s="158"/>
      <c r="I130" s="158"/>
      <c r="J130" s="158"/>
      <c r="K130" s="159"/>
      <c r="L130" s="159"/>
      <c r="M130" s="159"/>
      <c r="N130" s="159"/>
      <c r="O130" s="159"/>
      <c r="P130" s="247">
        <f t="shared" si="0"/>
        <v>94819.54</v>
      </c>
      <c r="Q130" s="609">
        <f>+P131/P130</f>
        <v>0.21526174879144111</v>
      </c>
    </row>
    <row r="131" spans="1:17" s="27" customFormat="1" ht="13.5" customHeight="1" x14ac:dyDescent="0.3">
      <c r="A131" s="695"/>
      <c r="B131" s="62" t="s">
        <v>335</v>
      </c>
      <c r="C131" s="141" t="s">
        <v>96</v>
      </c>
      <c r="D131" s="62"/>
      <c r="E131" s="62"/>
      <c r="F131" s="242">
        <v>20411.02</v>
      </c>
      <c r="G131" s="62"/>
      <c r="H131" s="62"/>
      <c r="I131" s="62"/>
      <c r="J131" s="62"/>
      <c r="K131" s="61"/>
      <c r="L131" s="61"/>
      <c r="M131" s="61"/>
      <c r="N131" s="61"/>
      <c r="O131" s="61"/>
      <c r="P131" s="248">
        <f t="shared" si="0"/>
        <v>20411.02</v>
      </c>
      <c r="Q131" s="610"/>
    </row>
    <row r="132" spans="1:17" s="27" customFormat="1" ht="14.25" customHeight="1" x14ac:dyDescent="0.3">
      <c r="A132" s="694" t="s">
        <v>177</v>
      </c>
      <c r="B132" s="62"/>
      <c r="C132" s="157" t="s">
        <v>97</v>
      </c>
      <c r="D132" s="158"/>
      <c r="E132" s="158"/>
      <c r="F132" s="241">
        <v>331079.88</v>
      </c>
      <c r="G132" s="158"/>
      <c r="H132" s="158"/>
      <c r="I132" s="158"/>
      <c r="J132" s="158"/>
      <c r="K132" s="159"/>
      <c r="L132" s="159"/>
      <c r="M132" s="159"/>
      <c r="N132" s="159"/>
      <c r="O132" s="159"/>
      <c r="P132" s="247">
        <f t="shared" si="0"/>
        <v>331079.88</v>
      </c>
      <c r="Q132" s="609">
        <f>+P133/P132</f>
        <v>0.41308792307161646</v>
      </c>
    </row>
    <row r="133" spans="1:17" s="27" customFormat="1" ht="13.5" customHeight="1" x14ac:dyDescent="0.3">
      <c r="A133" s="695"/>
      <c r="B133" s="62" t="s">
        <v>335</v>
      </c>
      <c r="C133" s="141" t="s">
        <v>96</v>
      </c>
      <c r="D133" s="62"/>
      <c r="E133" s="62"/>
      <c r="F133" s="242">
        <v>136765.1</v>
      </c>
      <c r="G133" s="62"/>
      <c r="H133" s="62"/>
      <c r="I133" s="62"/>
      <c r="J133" s="62"/>
      <c r="K133" s="61"/>
      <c r="L133" s="61"/>
      <c r="M133" s="61"/>
      <c r="N133" s="61"/>
      <c r="O133" s="61"/>
      <c r="P133" s="248">
        <f t="shared" si="0"/>
        <v>136765.1</v>
      </c>
      <c r="Q133" s="610"/>
    </row>
    <row r="134" spans="1:17" s="27" customFormat="1" ht="13.5" customHeight="1" x14ac:dyDescent="0.3">
      <c r="A134" s="694" t="s">
        <v>178</v>
      </c>
      <c r="B134" s="62"/>
      <c r="C134" s="157" t="s">
        <v>97</v>
      </c>
      <c r="D134" s="158"/>
      <c r="E134" s="158"/>
      <c r="F134" s="241">
        <v>23872.68</v>
      </c>
      <c r="G134" s="158"/>
      <c r="H134" s="158"/>
      <c r="I134" s="158"/>
      <c r="J134" s="158"/>
      <c r="K134" s="159"/>
      <c r="L134" s="159"/>
      <c r="M134" s="159"/>
      <c r="N134" s="159"/>
      <c r="O134" s="159"/>
      <c r="P134" s="247">
        <f t="shared" si="0"/>
        <v>23872.68</v>
      </c>
      <c r="Q134" s="609">
        <f>+P135/P134</f>
        <v>0.10706171238419816</v>
      </c>
    </row>
    <row r="135" spans="1:17" s="27" customFormat="1" ht="13.5" customHeight="1" x14ac:dyDescent="0.3">
      <c r="A135" s="695"/>
      <c r="B135" s="62" t="s">
        <v>335</v>
      </c>
      <c r="C135" s="141" t="s">
        <v>96</v>
      </c>
      <c r="D135" s="62"/>
      <c r="E135" s="62"/>
      <c r="F135" s="242">
        <v>2555.85</v>
      </c>
      <c r="G135" s="62"/>
      <c r="H135" s="62"/>
      <c r="I135" s="62"/>
      <c r="J135" s="62"/>
      <c r="K135" s="61"/>
      <c r="L135" s="61"/>
      <c r="M135" s="61"/>
      <c r="N135" s="61"/>
      <c r="O135" s="61"/>
      <c r="P135" s="248">
        <f t="shared" si="0"/>
        <v>2555.85</v>
      </c>
      <c r="Q135" s="610"/>
    </row>
    <row r="136" spans="1:17" s="27" customFormat="1" ht="13.5" customHeight="1" x14ac:dyDescent="0.3">
      <c r="A136" s="694" t="s">
        <v>180</v>
      </c>
      <c r="B136" s="62"/>
      <c r="C136" s="157" t="s">
        <v>97</v>
      </c>
      <c r="D136" s="158"/>
      <c r="E136" s="158"/>
      <c r="F136" s="241">
        <v>28899.17</v>
      </c>
      <c r="G136" s="158"/>
      <c r="H136" s="158"/>
      <c r="I136" s="158"/>
      <c r="J136" s="158"/>
      <c r="K136" s="159"/>
      <c r="L136" s="159"/>
      <c r="M136" s="159"/>
      <c r="N136" s="159"/>
      <c r="O136" s="159"/>
      <c r="P136" s="247">
        <f t="shared" si="0"/>
        <v>28899.17</v>
      </c>
      <c r="Q136" s="609">
        <f>+P137/P136</f>
        <v>0.50619308443806521</v>
      </c>
    </row>
    <row r="137" spans="1:17" s="27" customFormat="1" ht="13.5" customHeight="1" x14ac:dyDescent="0.3">
      <c r="A137" s="695"/>
      <c r="B137" s="62" t="s">
        <v>340</v>
      </c>
      <c r="C137" s="141" t="s">
        <v>96</v>
      </c>
      <c r="D137" s="62"/>
      <c r="E137" s="62"/>
      <c r="F137" s="242">
        <v>14628.56</v>
      </c>
      <c r="G137" s="62"/>
      <c r="H137" s="62"/>
      <c r="I137" s="62"/>
      <c r="J137" s="62"/>
      <c r="K137" s="61"/>
      <c r="L137" s="61"/>
      <c r="M137" s="61"/>
      <c r="N137" s="61"/>
      <c r="O137" s="61"/>
      <c r="P137" s="248">
        <f t="shared" si="0"/>
        <v>14628.56</v>
      </c>
      <c r="Q137" s="610"/>
    </row>
    <row r="138" spans="1:17" s="27" customFormat="1" ht="13.5" customHeight="1" x14ac:dyDescent="0.3">
      <c r="A138" s="694" t="s">
        <v>184</v>
      </c>
      <c r="B138" s="62"/>
      <c r="C138" s="157" t="s">
        <v>97</v>
      </c>
      <c r="D138" s="158"/>
      <c r="E138" s="158"/>
      <c r="F138" s="241">
        <v>1878.57</v>
      </c>
      <c r="G138" s="158"/>
      <c r="H138" s="158"/>
      <c r="I138" s="158"/>
      <c r="J138" s="158"/>
      <c r="K138" s="159"/>
      <c r="L138" s="159"/>
      <c r="M138" s="159"/>
      <c r="N138" s="159"/>
      <c r="O138" s="159"/>
      <c r="P138" s="247">
        <f t="shared" si="0"/>
        <v>1878.57</v>
      </c>
      <c r="Q138" s="609">
        <f>+P139/P138</f>
        <v>0</v>
      </c>
    </row>
    <row r="139" spans="1:17" s="27" customFormat="1" ht="13.5" customHeight="1" x14ac:dyDescent="0.3">
      <c r="A139" s="695"/>
      <c r="B139" s="62" t="s">
        <v>341</v>
      </c>
      <c r="C139" s="141" t="s">
        <v>96</v>
      </c>
      <c r="D139" s="62"/>
      <c r="E139" s="62"/>
      <c r="F139" s="242">
        <v>0</v>
      </c>
      <c r="G139" s="62"/>
      <c r="H139" s="62"/>
      <c r="I139" s="62"/>
      <c r="J139" s="62"/>
      <c r="K139" s="61"/>
      <c r="L139" s="61"/>
      <c r="M139" s="61"/>
      <c r="N139" s="61"/>
      <c r="O139" s="61"/>
      <c r="P139" s="248">
        <f t="shared" si="0"/>
        <v>0</v>
      </c>
      <c r="Q139" s="610"/>
    </row>
    <row r="140" spans="1:17" s="27" customFormat="1" ht="24" customHeight="1" x14ac:dyDescent="0.3">
      <c r="A140" s="694" t="s">
        <v>262</v>
      </c>
      <c r="B140" s="62"/>
      <c r="C140" s="157" t="s">
        <v>97</v>
      </c>
      <c r="D140" s="158"/>
      <c r="E140" s="158"/>
      <c r="F140" s="241">
        <v>483513.62</v>
      </c>
      <c r="G140" s="158"/>
      <c r="H140" s="158"/>
      <c r="I140" s="158"/>
      <c r="J140" s="158"/>
      <c r="K140" s="159"/>
      <c r="L140" s="159"/>
      <c r="M140" s="159"/>
      <c r="N140" s="159"/>
      <c r="O140" s="159"/>
      <c r="P140" s="247">
        <f t="shared" si="0"/>
        <v>483513.62</v>
      </c>
      <c r="Q140" s="609">
        <f>+P141/P140</f>
        <v>8.2727762663645343E-2</v>
      </c>
    </row>
    <row r="141" spans="1:17" s="27" customFormat="1" ht="24" customHeight="1" x14ac:dyDescent="0.3">
      <c r="A141" s="695"/>
      <c r="B141" s="62" t="s">
        <v>340</v>
      </c>
      <c r="C141" s="141" t="s">
        <v>96</v>
      </c>
      <c r="D141" s="62"/>
      <c r="E141" s="62"/>
      <c r="F141" s="242">
        <v>40000</v>
      </c>
      <c r="G141" s="62"/>
      <c r="H141" s="62"/>
      <c r="I141" s="62"/>
      <c r="J141" s="62"/>
      <c r="K141" s="61"/>
      <c r="L141" s="61"/>
      <c r="M141" s="61"/>
      <c r="N141" s="61"/>
      <c r="O141" s="61"/>
      <c r="P141" s="248">
        <f t="shared" si="0"/>
        <v>40000</v>
      </c>
      <c r="Q141" s="610"/>
    </row>
    <row r="142" spans="1:17" s="27" customFormat="1" ht="30.75" customHeight="1" x14ac:dyDescent="0.3">
      <c r="A142" s="694" t="s">
        <v>263</v>
      </c>
      <c r="B142" s="62"/>
      <c r="C142" s="157" t="s">
        <v>97</v>
      </c>
      <c r="D142" s="158"/>
      <c r="E142" s="158"/>
      <c r="F142" s="241">
        <v>1750631.63</v>
      </c>
      <c r="G142" s="158"/>
      <c r="H142" s="158"/>
      <c r="I142" s="158"/>
      <c r="J142" s="158"/>
      <c r="K142" s="159"/>
      <c r="L142" s="159"/>
      <c r="M142" s="159"/>
      <c r="N142" s="159"/>
      <c r="O142" s="159"/>
      <c r="P142" s="247">
        <f t="shared" si="0"/>
        <v>1750631.63</v>
      </c>
      <c r="Q142" s="609">
        <f>+P143/P142</f>
        <v>0.30274787163533656</v>
      </c>
    </row>
    <row r="143" spans="1:17" s="27" customFormat="1" ht="30.75" customHeight="1" x14ac:dyDescent="0.3">
      <c r="A143" s="695"/>
      <c r="B143" s="62" t="s">
        <v>340</v>
      </c>
      <c r="C143" s="141" t="s">
        <v>96</v>
      </c>
      <c r="D143" s="62"/>
      <c r="E143" s="62"/>
      <c r="F143" s="242">
        <v>530000</v>
      </c>
      <c r="G143" s="62"/>
      <c r="H143" s="62"/>
      <c r="I143" s="62"/>
      <c r="J143" s="62"/>
      <c r="K143" s="61"/>
      <c r="L143" s="61"/>
      <c r="M143" s="61"/>
      <c r="N143" s="61"/>
      <c r="O143" s="61"/>
      <c r="P143" s="248">
        <f t="shared" si="0"/>
        <v>530000</v>
      </c>
      <c r="Q143" s="610"/>
    </row>
    <row r="144" spans="1:17" s="27" customFormat="1" ht="13.5" customHeight="1" x14ac:dyDescent="0.3">
      <c r="A144" s="694" t="s">
        <v>264</v>
      </c>
      <c r="B144" s="62"/>
      <c r="C144" s="157" t="s">
        <v>97</v>
      </c>
      <c r="D144" s="158"/>
      <c r="E144" s="158"/>
      <c r="F144" s="241">
        <v>2476713.87</v>
      </c>
      <c r="G144" s="158"/>
      <c r="H144" s="158"/>
      <c r="I144" s="158"/>
      <c r="J144" s="158"/>
      <c r="K144" s="159"/>
      <c r="L144" s="159"/>
      <c r="M144" s="159"/>
      <c r="N144" s="159"/>
      <c r="O144" s="159"/>
      <c r="P144" s="247">
        <f t="shared" si="0"/>
        <v>2476713.87</v>
      </c>
      <c r="Q144" s="609">
        <f>+P145/P144</f>
        <v>0.42384962700596496</v>
      </c>
    </row>
    <row r="145" spans="1:17" s="27" customFormat="1" ht="13.5" customHeight="1" x14ac:dyDescent="0.3">
      <c r="A145" s="695"/>
      <c r="B145" s="62" t="s">
        <v>340</v>
      </c>
      <c r="C145" s="141" t="s">
        <v>96</v>
      </c>
      <c r="D145" s="62"/>
      <c r="E145" s="62"/>
      <c r="F145" s="242">
        <v>1049754.25</v>
      </c>
      <c r="G145" s="62"/>
      <c r="H145" s="62"/>
      <c r="I145" s="62"/>
      <c r="J145" s="62"/>
      <c r="K145" s="61"/>
      <c r="L145" s="61"/>
      <c r="M145" s="61"/>
      <c r="N145" s="61"/>
      <c r="O145" s="61"/>
      <c r="P145" s="248">
        <f t="shared" si="0"/>
        <v>1049754.25</v>
      </c>
      <c r="Q145" s="610"/>
    </row>
    <row r="146" spans="1:17" s="27" customFormat="1" ht="13.5" customHeight="1" x14ac:dyDescent="0.3">
      <c r="A146" s="694" t="s">
        <v>265</v>
      </c>
      <c r="B146" s="62"/>
      <c r="C146" s="157" t="s">
        <v>97</v>
      </c>
      <c r="D146" s="158"/>
      <c r="E146" s="158"/>
      <c r="F146" s="241">
        <v>1679121.61</v>
      </c>
      <c r="G146" s="158"/>
      <c r="H146" s="158"/>
      <c r="I146" s="158"/>
      <c r="J146" s="158"/>
      <c r="K146" s="159"/>
      <c r="L146" s="159"/>
      <c r="M146" s="159"/>
      <c r="N146" s="159"/>
      <c r="O146" s="159"/>
      <c r="P146" s="247">
        <f t="shared" si="0"/>
        <v>1679121.61</v>
      </c>
      <c r="Q146" s="609">
        <f>+P147/P146</f>
        <v>0</v>
      </c>
    </row>
    <row r="147" spans="1:17" s="27" customFormat="1" ht="13.5" customHeight="1" x14ac:dyDescent="0.3">
      <c r="A147" s="695"/>
      <c r="B147" s="62" t="s">
        <v>340</v>
      </c>
      <c r="C147" s="141" t="s">
        <v>96</v>
      </c>
      <c r="D147" s="62"/>
      <c r="E147" s="62"/>
      <c r="F147" s="242">
        <v>0</v>
      </c>
      <c r="G147" s="62"/>
      <c r="H147" s="62"/>
      <c r="I147" s="62"/>
      <c r="J147" s="62"/>
      <c r="K147" s="61"/>
      <c r="L147" s="61"/>
      <c r="M147" s="61"/>
      <c r="N147" s="61"/>
      <c r="O147" s="61"/>
      <c r="P147" s="248">
        <f t="shared" si="0"/>
        <v>0</v>
      </c>
      <c r="Q147" s="610"/>
    </row>
    <row r="148" spans="1:17" s="27" customFormat="1" ht="13.5" customHeight="1" x14ac:dyDescent="0.3">
      <c r="A148" s="694" t="s">
        <v>186</v>
      </c>
      <c r="B148" s="62"/>
      <c r="C148" s="157" t="s">
        <v>97</v>
      </c>
      <c r="D148" s="158"/>
      <c r="E148" s="158"/>
      <c r="F148" s="241">
        <v>1605000</v>
      </c>
      <c r="G148" s="158"/>
      <c r="H148" s="158"/>
      <c r="I148" s="158"/>
      <c r="J148" s="158"/>
      <c r="K148" s="159"/>
      <c r="L148" s="159"/>
      <c r="M148" s="159"/>
      <c r="N148" s="159"/>
      <c r="O148" s="159"/>
      <c r="P148" s="247">
        <f t="shared" si="0"/>
        <v>1605000</v>
      </c>
      <c r="Q148" s="609">
        <f>+P149/P148</f>
        <v>4.1448105919003123E-2</v>
      </c>
    </row>
    <row r="149" spans="1:17" s="27" customFormat="1" ht="13.5" customHeight="1" x14ac:dyDescent="0.3">
      <c r="A149" s="695"/>
      <c r="B149" s="62" t="s">
        <v>340</v>
      </c>
      <c r="C149" s="141" t="s">
        <v>96</v>
      </c>
      <c r="D149" s="62"/>
      <c r="E149" s="62"/>
      <c r="F149" s="242">
        <v>66524.210000000006</v>
      </c>
      <c r="G149" s="62"/>
      <c r="H149" s="62"/>
      <c r="I149" s="62"/>
      <c r="J149" s="62"/>
      <c r="K149" s="61"/>
      <c r="L149" s="61"/>
      <c r="M149" s="61"/>
      <c r="N149" s="61"/>
      <c r="O149" s="61"/>
      <c r="P149" s="248">
        <f t="shared" si="0"/>
        <v>66524.210000000006</v>
      </c>
      <c r="Q149" s="610"/>
    </row>
    <row r="150" spans="1:17" s="27" customFormat="1" ht="13.5" customHeight="1" x14ac:dyDescent="0.3">
      <c r="A150" s="694" t="s">
        <v>266</v>
      </c>
      <c r="B150" s="62"/>
      <c r="C150" s="157" t="s">
        <v>97</v>
      </c>
      <c r="D150" s="158"/>
      <c r="E150" s="158"/>
      <c r="F150" s="241">
        <v>0</v>
      </c>
      <c r="G150" s="158"/>
      <c r="H150" s="158"/>
      <c r="I150" s="158"/>
      <c r="J150" s="158"/>
      <c r="K150" s="159"/>
      <c r="L150" s="159"/>
      <c r="M150" s="159"/>
      <c r="N150" s="159"/>
      <c r="O150" s="159"/>
      <c r="P150" s="247">
        <f t="shared" si="0"/>
        <v>0</v>
      </c>
      <c r="Q150" s="609" t="s">
        <v>173</v>
      </c>
    </row>
    <row r="151" spans="1:17" s="27" customFormat="1" ht="13.5" customHeight="1" x14ac:dyDescent="0.3">
      <c r="A151" s="695"/>
      <c r="B151" s="62" t="s">
        <v>352</v>
      </c>
      <c r="C151" s="141" t="s">
        <v>96</v>
      </c>
      <c r="D151" s="62"/>
      <c r="E151" s="62"/>
      <c r="F151" s="242">
        <v>0</v>
      </c>
      <c r="G151" s="62"/>
      <c r="H151" s="62"/>
      <c r="I151" s="62"/>
      <c r="J151" s="62"/>
      <c r="K151" s="61"/>
      <c r="L151" s="61"/>
      <c r="M151" s="61"/>
      <c r="N151" s="61"/>
      <c r="O151" s="61"/>
      <c r="P151" s="248">
        <f t="shared" si="0"/>
        <v>0</v>
      </c>
      <c r="Q151" s="610"/>
    </row>
    <row r="152" spans="1:17" s="27" customFormat="1" ht="13.5" customHeight="1" x14ac:dyDescent="0.3">
      <c r="A152" s="694" t="s">
        <v>189</v>
      </c>
      <c r="B152" s="62"/>
      <c r="C152" s="157" t="s">
        <v>97</v>
      </c>
      <c r="D152" s="158"/>
      <c r="E152" s="158"/>
      <c r="F152" s="241">
        <v>478840.15</v>
      </c>
      <c r="G152" s="158"/>
      <c r="H152" s="158"/>
      <c r="I152" s="158"/>
      <c r="J152" s="158"/>
      <c r="K152" s="159"/>
      <c r="L152" s="159"/>
      <c r="M152" s="159"/>
      <c r="N152" s="159"/>
      <c r="O152" s="159"/>
      <c r="P152" s="247">
        <f t="shared" si="0"/>
        <v>478840.15</v>
      </c>
      <c r="Q152" s="609">
        <f>+P153/P152</f>
        <v>0.12374837406595918</v>
      </c>
    </row>
    <row r="153" spans="1:17" s="27" customFormat="1" ht="13.5" customHeight="1" x14ac:dyDescent="0.3">
      <c r="A153" s="695"/>
      <c r="B153" s="62" t="s">
        <v>340</v>
      </c>
      <c r="C153" s="141" t="s">
        <v>96</v>
      </c>
      <c r="D153" s="62"/>
      <c r="E153" s="62"/>
      <c r="F153" s="242">
        <v>59255.69</v>
      </c>
      <c r="G153" s="62"/>
      <c r="H153" s="62"/>
      <c r="I153" s="62"/>
      <c r="J153" s="62"/>
      <c r="K153" s="61"/>
      <c r="L153" s="61"/>
      <c r="M153" s="61"/>
      <c r="N153" s="61"/>
      <c r="O153" s="61"/>
      <c r="P153" s="248">
        <f t="shared" si="0"/>
        <v>59255.69</v>
      </c>
      <c r="Q153" s="610"/>
    </row>
    <row r="154" spans="1:17" s="27" customFormat="1" ht="21.75" customHeight="1" x14ac:dyDescent="0.3">
      <c r="A154" s="694" t="s">
        <v>204</v>
      </c>
      <c r="B154" s="62"/>
      <c r="C154" s="157" t="s">
        <v>97</v>
      </c>
      <c r="D154" s="158"/>
      <c r="E154" s="158"/>
      <c r="F154" s="241">
        <v>329798.59999999998</v>
      </c>
      <c r="G154" s="158"/>
      <c r="H154" s="158"/>
      <c r="I154" s="158"/>
      <c r="J154" s="158"/>
      <c r="K154" s="159"/>
      <c r="L154" s="159"/>
      <c r="M154" s="159"/>
      <c r="N154" s="159"/>
      <c r="O154" s="159"/>
      <c r="P154" s="247">
        <f t="shared" si="0"/>
        <v>329798.59999999998</v>
      </c>
      <c r="Q154" s="609">
        <f>+P155/P154</f>
        <v>0</v>
      </c>
    </row>
    <row r="155" spans="1:17" s="27" customFormat="1" ht="21.75" customHeight="1" x14ac:dyDescent="0.3">
      <c r="A155" s="695"/>
      <c r="B155" s="62" t="s">
        <v>340</v>
      </c>
      <c r="C155" s="141" t="s">
        <v>96</v>
      </c>
      <c r="D155" s="62"/>
      <c r="E155" s="62"/>
      <c r="F155" s="242">
        <v>0</v>
      </c>
      <c r="G155" s="62"/>
      <c r="H155" s="62"/>
      <c r="I155" s="62"/>
      <c r="J155" s="62"/>
      <c r="K155" s="61"/>
      <c r="L155" s="61"/>
      <c r="M155" s="61"/>
      <c r="N155" s="61"/>
      <c r="O155" s="61"/>
      <c r="P155" s="248">
        <f t="shared" si="0"/>
        <v>0</v>
      </c>
      <c r="Q155" s="610"/>
    </row>
    <row r="156" spans="1:17" s="27" customFormat="1" ht="13.5" customHeight="1" x14ac:dyDescent="0.3">
      <c r="A156" s="694" t="s">
        <v>190</v>
      </c>
      <c r="B156" s="62"/>
      <c r="C156" s="157" t="s">
        <v>97</v>
      </c>
      <c r="D156" s="158"/>
      <c r="E156" s="158"/>
      <c r="F156" s="241">
        <v>819167.88</v>
      </c>
      <c r="G156" s="158"/>
      <c r="H156" s="158"/>
      <c r="I156" s="158"/>
      <c r="J156" s="158"/>
      <c r="K156" s="159"/>
      <c r="L156" s="159"/>
      <c r="M156" s="159"/>
      <c r="N156" s="159"/>
      <c r="O156" s="159"/>
      <c r="P156" s="247">
        <f t="shared" si="0"/>
        <v>819167.88</v>
      </c>
      <c r="Q156" s="609">
        <f>+P157/P156</f>
        <v>0.24976710512624103</v>
      </c>
    </row>
    <row r="157" spans="1:17" s="27" customFormat="1" ht="13.5" customHeight="1" x14ac:dyDescent="0.3">
      <c r="A157" s="695"/>
      <c r="B157" s="62" t="s">
        <v>340</v>
      </c>
      <c r="C157" s="141" t="s">
        <v>96</v>
      </c>
      <c r="D157" s="62"/>
      <c r="E157" s="62"/>
      <c r="F157" s="242">
        <v>204601.19</v>
      </c>
      <c r="G157" s="62"/>
      <c r="H157" s="62"/>
      <c r="I157" s="62"/>
      <c r="J157" s="62"/>
      <c r="K157" s="61"/>
      <c r="L157" s="61"/>
      <c r="M157" s="61"/>
      <c r="N157" s="61"/>
      <c r="O157" s="61"/>
      <c r="P157" s="248">
        <f t="shared" si="0"/>
        <v>204601.19</v>
      </c>
      <c r="Q157" s="610"/>
    </row>
    <row r="158" spans="1:17" s="27" customFormat="1" ht="13.5" customHeight="1" x14ac:dyDescent="0.3">
      <c r="A158" s="310" t="s">
        <v>267</v>
      </c>
      <c r="B158" s="62"/>
      <c r="C158" s="157" t="s">
        <v>97</v>
      </c>
      <c r="D158" s="158"/>
      <c r="E158" s="158"/>
      <c r="F158" s="241">
        <v>22065.16</v>
      </c>
      <c r="G158" s="158"/>
      <c r="H158" s="158"/>
      <c r="I158" s="158"/>
      <c r="J158" s="158"/>
      <c r="K158" s="159"/>
      <c r="L158" s="159"/>
      <c r="M158" s="159"/>
      <c r="N158" s="159"/>
      <c r="O158" s="159"/>
      <c r="P158" s="247">
        <f t="shared" ref="P158:P213" si="1">SUM(D158:O158)</f>
        <v>22065.16</v>
      </c>
      <c r="Q158" s="609">
        <f>+P159/P158</f>
        <v>0</v>
      </c>
    </row>
    <row r="159" spans="1:17" s="27" customFormat="1" ht="13.5" customHeight="1" x14ac:dyDescent="0.3">
      <c r="A159" s="611"/>
      <c r="B159" s="62" t="s">
        <v>353</v>
      </c>
      <c r="C159" s="141" t="s">
        <v>96</v>
      </c>
      <c r="D159" s="62"/>
      <c r="E159" s="62"/>
      <c r="F159" s="242">
        <v>0</v>
      </c>
      <c r="G159" s="62"/>
      <c r="H159" s="62"/>
      <c r="I159" s="62"/>
      <c r="J159" s="62"/>
      <c r="K159" s="61"/>
      <c r="L159" s="61"/>
      <c r="M159" s="61"/>
      <c r="N159" s="61"/>
      <c r="O159" s="61"/>
      <c r="P159" s="248">
        <f t="shared" si="1"/>
        <v>0</v>
      </c>
      <c r="Q159" s="610"/>
    </row>
    <row r="160" spans="1:17" s="27" customFormat="1" ht="13.5" customHeight="1" x14ac:dyDescent="0.3">
      <c r="A160" s="310" t="s">
        <v>191</v>
      </c>
      <c r="B160" s="62"/>
      <c r="C160" s="157" t="s">
        <v>97</v>
      </c>
      <c r="D160" s="158"/>
      <c r="E160" s="158"/>
      <c r="F160" s="241">
        <v>17731.14</v>
      </c>
      <c r="G160" s="158"/>
      <c r="H160" s="158"/>
      <c r="I160" s="158"/>
      <c r="J160" s="158"/>
      <c r="K160" s="159"/>
      <c r="L160" s="159"/>
      <c r="M160" s="159"/>
      <c r="N160" s="159"/>
      <c r="O160" s="159"/>
      <c r="P160" s="247">
        <f t="shared" si="1"/>
        <v>17731.14</v>
      </c>
      <c r="Q160" s="609">
        <f>+P161/P160</f>
        <v>0</v>
      </c>
    </row>
    <row r="161" spans="1:17" s="27" customFormat="1" ht="13.5" customHeight="1" x14ac:dyDescent="0.3">
      <c r="A161" s="611"/>
      <c r="B161" s="62" t="s">
        <v>353</v>
      </c>
      <c r="C161" s="141" t="s">
        <v>96</v>
      </c>
      <c r="D161" s="62"/>
      <c r="E161" s="62"/>
      <c r="F161" s="242">
        <v>0</v>
      </c>
      <c r="G161" s="62"/>
      <c r="H161" s="62"/>
      <c r="I161" s="62"/>
      <c r="J161" s="62"/>
      <c r="K161" s="61"/>
      <c r="L161" s="61"/>
      <c r="M161" s="61"/>
      <c r="N161" s="61"/>
      <c r="O161" s="61"/>
      <c r="P161" s="248">
        <f t="shared" si="1"/>
        <v>0</v>
      </c>
      <c r="Q161" s="610"/>
    </row>
    <row r="162" spans="1:17" s="27" customFormat="1" ht="13.5" customHeight="1" x14ac:dyDescent="0.3">
      <c r="A162" s="310" t="s">
        <v>192</v>
      </c>
      <c r="B162" s="62"/>
      <c r="C162" s="157" t="s">
        <v>97</v>
      </c>
      <c r="D162" s="158"/>
      <c r="E162" s="158"/>
      <c r="F162" s="241">
        <v>27043.62</v>
      </c>
      <c r="G162" s="158"/>
      <c r="H162" s="158"/>
      <c r="I162" s="158"/>
      <c r="J162" s="158"/>
      <c r="K162" s="159"/>
      <c r="L162" s="159"/>
      <c r="M162" s="159"/>
      <c r="N162" s="159"/>
      <c r="O162" s="159"/>
      <c r="P162" s="247">
        <f t="shared" si="1"/>
        <v>27043.62</v>
      </c>
      <c r="Q162" s="609">
        <f>+P163/P162</f>
        <v>0</v>
      </c>
    </row>
    <row r="163" spans="1:17" s="27" customFormat="1" ht="13.5" customHeight="1" x14ac:dyDescent="0.3">
      <c r="A163" s="611"/>
      <c r="B163" s="62" t="s">
        <v>353</v>
      </c>
      <c r="C163" s="141" t="s">
        <v>96</v>
      </c>
      <c r="D163" s="62"/>
      <c r="E163" s="62"/>
      <c r="F163" s="242">
        <v>0</v>
      </c>
      <c r="G163" s="62"/>
      <c r="H163" s="62"/>
      <c r="I163" s="62"/>
      <c r="J163" s="62"/>
      <c r="K163" s="61"/>
      <c r="L163" s="61"/>
      <c r="M163" s="61"/>
      <c r="N163" s="61"/>
      <c r="O163" s="61"/>
      <c r="P163" s="248">
        <f t="shared" si="1"/>
        <v>0</v>
      </c>
      <c r="Q163" s="610"/>
    </row>
    <row r="164" spans="1:17" s="27" customFormat="1" ht="13.5" customHeight="1" x14ac:dyDescent="0.3">
      <c r="A164" s="310" t="s">
        <v>268</v>
      </c>
      <c r="B164" s="62"/>
      <c r="C164" s="157" t="s">
        <v>97</v>
      </c>
      <c r="D164" s="158"/>
      <c r="E164" s="158"/>
      <c r="F164" s="241">
        <v>1262556.32</v>
      </c>
      <c r="G164" s="158"/>
      <c r="H164" s="158"/>
      <c r="I164" s="158"/>
      <c r="J164" s="158"/>
      <c r="K164" s="159"/>
      <c r="L164" s="159"/>
      <c r="M164" s="159"/>
      <c r="N164" s="159"/>
      <c r="O164" s="159"/>
      <c r="P164" s="247">
        <f t="shared" si="1"/>
        <v>1262556.32</v>
      </c>
      <c r="Q164" s="609">
        <f>+P165/P164</f>
        <v>0</v>
      </c>
    </row>
    <row r="165" spans="1:17" s="27" customFormat="1" ht="13.5" customHeight="1" x14ac:dyDescent="0.3">
      <c r="A165" s="611"/>
      <c r="B165" s="62" t="s">
        <v>353</v>
      </c>
      <c r="C165" s="141" t="s">
        <v>96</v>
      </c>
      <c r="D165" s="62"/>
      <c r="E165" s="62"/>
      <c r="F165" s="242">
        <v>0</v>
      </c>
      <c r="G165" s="62"/>
      <c r="H165" s="62"/>
      <c r="I165" s="62"/>
      <c r="J165" s="62"/>
      <c r="K165" s="61"/>
      <c r="L165" s="61"/>
      <c r="M165" s="61"/>
      <c r="N165" s="61"/>
      <c r="O165" s="61"/>
      <c r="P165" s="248">
        <f t="shared" si="1"/>
        <v>0</v>
      </c>
      <c r="Q165" s="610"/>
    </row>
    <row r="166" spans="1:17" s="27" customFormat="1" ht="13.5" customHeight="1" x14ac:dyDescent="0.3">
      <c r="A166" s="310" t="s">
        <v>269</v>
      </c>
      <c r="B166" s="62"/>
      <c r="C166" s="157" t="s">
        <v>97</v>
      </c>
      <c r="D166" s="158"/>
      <c r="E166" s="158"/>
      <c r="F166" s="241">
        <v>203032.5</v>
      </c>
      <c r="G166" s="158"/>
      <c r="H166" s="158"/>
      <c r="I166" s="158"/>
      <c r="J166" s="158"/>
      <c r="K166" s="159"/>
      <c r="L166" s="159"/>
      <c r="M166" s="159"/>
      <c r="N166" s="159"/>
      <c r="O166" s="159"/>
      <c r="P166" s="247">
        <f t="shared" si="1"/>
        <v>203032.5</v>
      </c>
      <c r="Q166" s="609">
        <f>+P167/P166</f>
        <v>5.9103838055483728E-2</v>
      </c>
    </row>
    <row r="167" spans="1:17" s="27" customFormat="1" ht="13.5" customHeight="1" x14ac:dyDescent="0.3">
      <c r="A167" s="611"/>
      <c r="B167" s="62" t="s">
        <v>340</v>
      </c>
      <c r="C167" s="141" t="s">
        <v>96</v>
      </c>
      <c r="D167" s="62"/>
      <c r="E167" s="62"/>
      <c r="F167" s="242">
        <v>12000</v>
      </c>
      <c r="G167" s="62"/>
      <c r="H167" s="62"/>
      <c r="I167" s="62"/>
      <c r="J167" s="62"/>
      <c r="K167" s="61"/>
      <c r="L167" s="61"/>
      <c r="M167" s="61"/>
      <c r="N167" s="61"/>
      <c r="O167" s="61"/>
      <c r="P167" s="248">
        <f t="shared" si="1"/>
        <v>12000</v>
      </c>
      <c r="Q167" s="610"/>
    </row>
    <row r="168" spans="1:17" s="27" customFormat="1" ht="13.5" customHeight="1" x14ac:dyDescent="0.3">
      <c r="A168" s="310" t="s">
        <v>205</v>
      </c>
      <c r="B168" s="62"/>
      <c r="C168" s="157" t="s">
        <v>97</v>
      </c>
      <c r="D168" s="158"/>
      <c r="E168" s="158"/>
      <c r="F168" s="241">
        <v>302222.08000000002</v>
      </c>
      <c r="G168" s="158"/>
      <c r="H168" s="158"/>
      <c r="I168" s="158"/>
      <c r="J168" s="158"/>
      <c r="K168" s="159"/>
      <c r="L168" s="159"/>
      <c r="M168" s="159"/>
      <c r="N168" s="159"/>
      <c r="O168" s="159"/>
      <c r="P168" s="247">
        <f t="shared" si="1"/>
        <v>302222.08000000002</v>
      </c>
      <c r="Q168" s="609">
        <f>+P169/P168</f>
        <v>6.8166429137143131E-2</v>
      </c>
    </row>
    <row r="169" spans="1:17" s="27" customFormat="1" ht="13.5" customHeight="1" x14ac:dyDescent="0.3">
      <c r="A169" s="611"/>
      <c r="B169" s="62" t="s">
        <v>342</v>
      </c>
      <c r="C169" s="141" t="s">
        <v>96</v>
      </c>
      <c r="D169" s="62"/>
      <c r="E169" s="62"/>
      <c r="F169" s="242">
        <v>20601.400000000001</v>
      </c>
      <c r="G169" s="62"/>
      <c r="H169" s="62"/>
      <c r="I169" s="62"/>
      <c r="J169" s="62"/>
      <c r="K169" s="61"/>
      <c r="L169" s="61"/>
      <c r="M169" s="61"/>
      <c r="N169" s="61"/>
      <c r="O169" s="61"/>
      <c r="P169" s="248">
        <f t="shared" si="1"/>
        <v>20601.400000000001</v>
      </c>
      <c r="Q169" s="610"/>
    </row>
    <row r="170" spans="1:17" s="27" customFormat="1" ht="13.5" customHeight="1" x14ac:dyDescent="0.3">
      <c r="A170" s="310" t="s">
        <v>193</v>
      </c>
      <c r="B170" s="62"/>
      <c r="C170" s="157" t="s">
        <v>97</v>
      </c>
      <c r="D170" s="158"/>
      <c r="E170" s="158"/>
      <c r="F170" s="241">
        <v>4858981.71</v>
      </c>
      <c r="G170" s="158"/>
      <c r="H170" s="158"/>
      <c r="I170" s="158"/>
      <c r="J170" s="158"/>
      <c r="K170" s="159"/>
      <c r="L170" s="159"/>
      <c r="M170" s="159"/>
      <c r="N170" s="159"/>
      <c r="O170" s="159"/>
      <c r="P170" s="247">
        <f t="shared" si="1"/>
        <v>4858981.71</v>
      </c>
      <c r="Q170" s="609">
        <f>+P171/P170</f>
        <v>8.070396708696399E-3</v>
      </c>
    </row>
    <row r="171" spans="1:17" s="27" customFormat="1" ht="13.5" customHeight="1" x14ac:dyDescent="0.3">
      <c r="A171" s="611"/>
      <c r="B171" s="62" t="s">
        <v>343</v>
      </c>
      <c r="C171" s="141" t="s">
        <v>96</v>
      </c>
      <c r="D171" s="62"/>
      <c r="E171" s="62"/>
      <c r="F171" s="243">
        <v>39213.910000000003</v>
      </c>
      <c r="G171" s="62"/>
      <c r="H171" s="62"/>
      <c r="I171" s="62"/>
      <c r="J171" s="62"/>
      <c r="K171" s="61"/>
      <c r="L171" s="61"/>
      <c r="M171" s="61"/>
      <c r="N171" s="61"/>
      <c r="O171" s="61"/>
      <c r="P171" s="248">
        <f t="shared" si="1"/>
        <v>39213.910000000003</v>
      </c>
      <c r="Q171" s="610"/>
    </row>
    <row r="172" spans="1:17" s="27" customFormat="1" ht="13.5" customHeight="1" x14ac:dyDescent="0.3">
      <c r="A172" s="310" t="s">
        <v>194</v>
      </c>
      <c r="B172" s="62"/>
      <c r="C172" s="157" t="s">
        <v>97</v>
      </c>
      <c r="D172" s="158"/>
      <c r="E172" s="158"/>
      <c r="F172" s="241">
        <v>6494367.6600000001</v>
      </c>
      <c r="G172" s="158"/>
      <c r="H172" s="158"/>
      <c r="I172" s="158"/>
      <c r="J172" s="158"/>
      <c r="K172" s="159"/>
      <c r="L172" s="159"/>
      <c r="M172" s="159"/>
      <c r="N172" s="159"/>
      <c r="O172" s="159"/>
      <c r="P172" s="247">
        <f t="shared" si="1"/>
        <v>6494367.6600000001</v>
      </c>
      <c r="Q172" s="609">
        <f>+P173/P172</f>
        <v>0.2416007349975009</v>
      </c>
    </row>
    <row r="173" spans="1:17" s="27" customFormat="1" ht="13.5" customHeight="1" x14ac:dyDescent="0.3">
      <c r="A173" s="611"/>
      <c r="B173" s="62" t="s">
        <v>361</v>
      </c>
      <c r="C173" s="141" t="s">
        <v>96</v>
      </c>
      <c r="D173" s="62"/>
      <c r="E173" s="62"/>
      <c r="F173" s="242">
        <v>1569044</v>
      </c>
      <c r="G173" s="62"/>
      <c r="H173" s="62"/>
      <c r="I173" s="62"/>
      <c r="J173" s="62"/>
      <c r="K173" s="61"/>
      <c r="L173" s="61"/>
      <c r="M173" s="61"/>
      <c r="N173" s="61"/>
      <c r="O173" s="61"/>
      <c r="P173" s="248">
        <f t="shared" si="1"/>
        <v>1569044</v>
      </c>
      <c r="Q173" s="610"/>
    </row>
    <row r="174" spans="1:17" s="27" customFormat="1" ht="13.5" customHeight="1" x14ac:dyDescent="0.3">
      <c r="A174" s="310" t="s">
        <v>149</v>
      </c>
      <c r="B174" s="62"/>
      <c r="C174" s="157" t="s">
        <v>97</v>
      </c>
      <c r="D174" s="158"/>
      <c r="E174" s="158"/>
      <c r="F174" s="241">
        <v>153547.09</v>
      </c>
      <c r="G174" s="158"/>
      <c r="H174" s="158"/>
      <c r="I174" s="158"/>
      <c r="J174" s="158"/>
      <c r="K174" s="159"/>
      <c r="L174" s="159"/>
      <c r="M174" s="159"/>
      <c r="N174" s="159"/>
      <c r="O174" s="159"/>
      <c r="P174" s="247">
        <f t="shared" si="1"/>
        <v>153547.09</v>
      </c>
      <c r="Q174" s="609">
        <f>+P175/P174</f>
        <v>0</v>
      </c>
    </row>
    <row r="175" spans="1:17" s="27" customFormat="1" ht="13.5" customHeight="1" x14ac:dyDescent="0.3">
      <c r="A175" s="611"/>
      <c r="B175" s="62" t="s">
        <v>353</v>
      </c>
      <c r="C175" s="141" t="s">
        <v>96</v>
      </c>
      <c r="D175" s="62"/>
      <c r="E175" s="62"/>
      <c r="F175" s="242">
        <v>0</v>
      </c>
      <c r="G175" s="62"/>
      <c r="H175" s="62"/>
      <c r="I175" s="62"/>
      <c r="J175" s="62"/>
      <c r="K175" s="61"/>
      <c r="L175" s="61"/>
      <c r="M175" s="61"/>
      <c r="N175" s="61"/>
      <c r="O175" s="61"/>
      <c r="P175" s="248">
        <f t="shared" si="1"/>
        <v>0</v>
      </c>
      <c r="Q175" s="610"/>
    </row>
    <row r="176" spans="1:17" s="27" customFormat="1" ht="24" customHeight="1" x14ac:dyDescent="0.3">
      <c r="A176" s="310" t="s">
        <v>195</v>
      </c>
      <c r="B176" s="62"/>
      <c r="C176" s="157" t="s">
        <v>97</v>
      </c>
      <c r="D176" s="158"/>
      <c r="E176" s="158"/>
      <c r="F176" s="241">
        <v>1363892.65</v>
      </c>
      <c r="G176" s="158"/>
      <c r="H176" s="158"/>
      <c r="I176" s="158"/>
      <c r="J176" s="158"/>
      <c r="K176" s="159"/>
      <c r="L176" s="159"/>
      <c r="M176" s="159"/>
      <c r="N176" s="159"/>
      <c r="O176" s="159"/>
      <c r="P176" s="247">
        <f t="shared" si="1"/>
        <v>1363892.65</v>
      </c>
      <c r="Q176" s="609">
        <f>+P177/P176</f>
        <v>0.23336785340107233</v>
      </c>
    </row>
    <row r="177" spans="1:17" s="27" customFormat="1" ht="24" customHeight="1" x14ac:dyDescent="0.3">
      <c r="A177" s="611"/>
      <c r="B177" s="62" t="s">
        <v>342</v>
      </c>
      <c r="C177" s="141" t="s">
        <v>96</v>
      </c>
      <c r="D177" s="62"/>
      <c r="E177" s="62"/>
      <c r="F177" s="242">
        <v>318288.7</v>
      </c>
      <c r="G177" s="62"/>
      <c r="H177" s="62"/>
      <c r="I177" s="62"/>
      <c r="J177" s="62"/>
      <c r="K177" s="61"/>
      <c r="L177" s="61"/>
      <c r="M177" s="61"/>
      <c r="N177" s="61"/>
      <c r="O177" s="61"/>
      <c r="P177" s="248">
        <f t="shared" si="1"/>
        <v>318288.7</v>
      </c>
      <c r="Q177" s="610"/>
    </row>
    <row r="178" spans="1:17" s="27" customFormat="1" ht="13.5" customHeight="1" x14ac:dyDescent="0.3">
      <c r="A178" s="310" t="s">
        <v>206</v>
      </c>
      <c r="B178" s="62"/>
      <c r="C178" s="157" t="s">
        <v>97</v>
      </c>
      <c r="D178" s="158"/>
      <c r="E178" s="158"/>
      <c r="F178" s="241">
        <v>41320375.68</v>
      </c>
      <c r="G178" s="158"/>
      <c r="H178" s="158"/>
      <c r="I178" s="158"/>
      <c r="J178" s="158"/>
      <c r="K178" s="159"/>
      <c r="L178" s="159"/>
      <c r="M178" s="159"/>
      <c r="N178" s="159"/>
      <c r="O178" s="159"/>
      <c r="P178" s="247">
        <f t="shared" si="1"/>
        <v>41320375.68</v>
      </c>
      <c r="Q178" s="609">
        <f>+P179/P178</f>
        <v>0.29134963832932897</v>
      </c>
    </row>
    <row r="179" spans="1:17" s="27" customFormat="1" ht="13.5" customHeight="1" x14ac:dyDescent="0.3">
      <c r="A179" s="611"/>
      <c r="B179" s="62" t="s">
        <v>353</v>
      </c>
      <c r="C179" s="141" t="s">
        <v>96</v>
      </c>
      <c r="D179" s="62"/>
      <c r="E179" s="62"/>
      <c r="F179" s="242">
        <v>12038676.51</v>
      </c>
      <c r="G179" s="62"/>
      <c r="H179" s="62"/>
      <c r="I179" s="62"/>
      <c r="J179" s="62"/>
      <c r="K179" s="61"/>
      <c r="L179" s="61"/>
      <c r="M179" s="61"/>
      <c r="N179" s="61"/>
      <c r="O179" s="61"/>
      <c r="P179" s="248">
        <f t="shared" si="1"/>
        <v>12038676.51</v>
      </c>
      <c r="Q179" s="610"/>
    </row>
    <row r="180" spans="1:17" s="27" customFormat="1" ht="13.5" customHeight="1" x14ac:dyDescent="0.3">
      <c r="A180" s="310" t="s">
        <v>270</v>
      </c>
      <c r="B180" s="62"/>
      <c r="C180" s="157" t="s">
        <v>97</v>
      </c>
      <c r="D180" s="158"/>
      <c r="E180" s="158"/>
      <c r="F180" s="241">
        <v>33682228.490000002</v>
      </c>
      <c r="G180" s="158"/>
      <c r="H180" s="158"/>
      <c r="I180" s="158"/>
      <c r="J180" s="158"/>
      <c r="K180" s="159"/>
      <c r="L180" s="159"/>
      <c r="M180" s="159"/>
      <c r="N180" s="159"/>
      <c r="O180" s="159"/>
      <c r="P180" s="247">
        <f t="shared" si="1"/>
        <v>33682228.490000002</v>
      </c>
      <c r="Q180" s="609">
        <f>+P181/P180</f>
        <v>0.20641647455316575</v>
      </c>
    </row>
    <row r="181" spans="1:17" s="27" customFormat="1" ht="13.5" customHeight="1" x14ac:dyDescent="0.3">
      <c r="A181" s="611"/>
      <c r="B181" s="62" t="s">
        <v>345</v>
      </c>
      <c r="C181" s="141" t="s">
        <v>96</v>
      </c>
      <c r="D181" s="62"/>
      <c r="E181" s="62"/>
      <c r="F181" s="242">
        <v>6952566.8600000003</v>
      </c>
      <c r="G181" s="62"/>
      <c r="H181" s="62"/>
      <c r="I181" s="62"/>
      <c r="J181" s="62"/>
      <c r="K181" s="61"/>
      <c r="L181" s="61"/>
      <c r="M181" s="61"/>
      <c r="N181" s="61"/>
      <c r="O181" s="61"/>
      <c r="P181" s="248">
        <f t="shared" si="1"/>
        <v>6952566.8600000003</v>
      </c>
      <c r="Q181" s="610"/>
    </row>
    <row r="182" spans="1:17" s="27" customFormat="1" ht="13.5" customHeight="1" x14ac:dyDescent="0.3">
      <c r="A182" s="310" t="s">
        <v>271</v>
      </c>
      <c r="B182" s="62"/>
      <c r="C182" s="157" t="s">
        <v>97</v>
      </c>
      <c r="D182" s="158"/>
      <c r="E182" s="158"/>
      <c r="F182" s="241">
        <v>7028021.8399999999</v>
      </c>
      <c r="G182" s="158"/>
      <c r="H182" s="158"/>
      <c r="I182" s="158"/>
      <c r="J182" s="158"/>
      <c r="K182" s="159"/>
      <c r="L182" s="159"/>
      <c r="M182" s="159"/>
      <c r="N182" s="159"/>
      <c r="O182" s="159"/>
      <c r="P182" s="247">
        <f t="shared" si="1"/>
        <v>7028021.8399999999</v>
      </c>
      <c r="Q182" s="609">
        <f>+P183/P182</f>
        <v>0</v>
      </c>
    </row>
    <row r="183" spans="1:17" s="27" customFormat="1" ht="13.5" customHeight="1" x14ac:dyDescent="0.3">
      <c r="A183" s="611"/>
      <c r="B183" s="62" t="s">
        <v>346</v>
      </c>
      <c r="C183" s="141" t="s">
        <v>96</v>
      </c>
      <c r="D183" s="62"/>
      <c r="E183" s="62"/>
      <c r="F183" s="242">
        <v>0</v>
      </c>
      <c r="G183" s="62"/>
      <c r="H183" s="62"/>
      <c r="I183" s="62"/>
      <c r="J183" s="62"/>
      <c r="K183" s="61"/>
      <c r="L183" s="61"/>
      <c r="M183" s="61"/>
      <c r="N183" s="61"/>
      <c r="O183" s="61"/>
      <c r="P183" s="248">
        <f t="shared" si="1"/>
        <v>0</v>
      </c>
      <c r="Q183" s="610"/>
    </row>
    <row r="184" spans="1:17" s="27" customFormat="1" ht="13.5" customHeight="1" x14ac:dyDescent="0.3">
      <c r="A184" s="310" t="s">
        <v>272</v>
      </c>
      <c r="B184" s="62"/>
      <c r="C184" s="157" t="s">
        <v>97</v>
      </c>
      <c r="D184" s="158"/>
      <c r="E184" s="158"/>
      <c r="F184" s="241">
        <v>122338.25</v>
      </c>
      <c r="G184" s="158"/>
      <c r="H184" s="158"/>
      <c r="I184" s="158"/>
      <c r="J184" s="158"/>
      <c r="K184" s="159"/>
      <c r="L184" s="159"/>
      <c r="M184" s="159"/>
      <c r="N184" s="159"/>
      <c r="O184" s="159"/>
      <c r="P184" s="247">
        <f t="shared" si="1"/>
        <v>122338.25</v>
      </c>
      <c r="Q184" s="609">
        <f>+P185/P184</f>
        <v>0</v>
      </c>
    </row>
    <row r="185" spans="1:17" s="27" customFormat="1" ht="13.5" customHeight="1" x14ac:dyDescent="0.3">
      <c r="A185" s="611"/>
      <c r="B185" s="62" t="s">
        <v>346</v>
      </c>
      <c r="C185" s="141" t="s">
        <v>96</v>
      </c>
      <c r="D185" s="62"/>
      <c r="E185" s="62"/>
      <c r="F185" s="242">
        <v>0</v>
      </c>
      <c r="G185" s="62"/>
      <c r="H185" s="62"/>
      <c r="I185" s="62"/>
      <c r="J185" s="62"/>
      <c r="K185" s="61"/>
      <c r="L185" s="61"/>
      <c r="M185" s="61"/>
      <c r="N185" s="61"/>
      <c r="O185" s="61"/>
      <c r="P185" s="248">
        <f t="shared" si="1"/>
        <v>0</v>
      </c>
      <c r="Q185" s="610"/>
    </row>
    <row r="186" spans="1:17" s="27" customFormat="1" ht="13.5" customHeight="1" x14ac:dyDescent="0.3">
      <c r="A186" s="310" t="s">
        <v>199</v>
      </c>
      <c r="B186" s="62"/>
      <c r="C186" s="157" t="s">
        <v>97</v>
      </c>
      <c r="D186" s="158"/>
      <c r="E186" s="158"/>
      <c r="F186" s="241">
        <v>58278.1</v>
      </c>
      <c r="G186" s="158"/>
      <c r="H186" s="158"/>
      <c r="I186" s="158"/>
      <c r="J186" s="158"/>
      <c r="K186" s="159"/>
      <c r="L186" s="159"/>
      <c r="M186" s="159"/>
      <c r="N186" s="159"/>
      <c r="O186" s="159"/>
      <c r="P186" s="247">
        <f t="shared" si="1"/>
        <v>58278.1</v>
      </c>
      <c r="Q186" s="609">
        <f>+P187/P186</f>
        <v>0</v>
      </c>
    </row>
    <row r="187" spans="1:17" s="27" customFormat="1" ht="13.5" customHeight="1" x14ac:dyDescent="0.3">
      <c r="A187" s="611"/>
      <c r="B187" s="62" t="s">
        <v>346</v>
      </c>
      <c r="C187" s="141" t="s">
        <v>96</v>
      </c>
      <c r="D187" s="62"/>
      <c r="E187" s="62"/>
      <c r="F187" s="242">
        <v>0</v>
      </c>
      <c r="G187" s="62"/>
      <c r="H187" s="62"/>
      <c r="I187" s="62"/>
      <c r="J187" s="62"/>
      <c r="K187" s="61"/>
      <c r="L187" s="61"/>
      <c r="M187" s="61"/>
      <c r="N187" s="61"/>
      <c r="O187" s="61"/>
      <c r="P187" s="248">
        <f t="shared" si="1"/>
        <v>0</v>
      </c>
      <c r="Q187" s="610"/>
    </row>
    <row r="188" spans="1:17" s="27" customFormat="1" ht="13.5" customHeight="1" x14ac:dyDescent="0.3">
      <c r="A188" s="310" t="s">
        <v>273</v>
      </c>
      <c r="B188" s="62"/>
      <c r="C188" s="157" t="s">
        <v>97</v>
      </c>
      <c r="D188" s="158"/>
      <c r="E188" s="158"/>
      <c r="F188" s="241">
        <v>35718.839999999997</v>
      </c>
      <c r="G188" s="158"/>
      <c r="H188" s="158"/>
      <c r="I188" s="158"/>
      <c r="J188" s="158"/>
      <c r="K188" s="159"/>
      <c r="L188" s="159"/>
      <c r="M188" s="159"/>
      <c r="N188" s="159"/>
      <c r="O188" s="159"/>
      <c r="P188" s="247">
        <f t="shared" si="1"/>
        <v>35718.839999999997</v>
      </c>
      <c r="Q188" s="609">
        <f>+P189/P188</f>
        <v>0</v>
      </c>
    </row>
    <row r="189" spans="1:17" s="27" customFormat="1" ht="13.5" customHeight="1" x14ac:dyDescent="0.3">
      <c r="A189" s="611"/>
      <c r="B189" s="62" t="s">
        <v>347</v>
      </c>
      <c r="C189" s="141" t="s">
        <v>96</v>
      </c>
      <c r="D189" s="62"/>
      <c r="E189" s="62"/>
      <c r="F189" s="242">
        <v>0</v>
      </c>
      <c r="G189" s="62"/>
      <c r="H189" s="62"/>
      <c r="I189" s="62"/>
      <c r="J189" s="62"/>
      <c r="K189" s="61"/>
      <c r="L189" s="61"/>
      <c r="M189" s="61"/>
      <c r="N189" s="61"/>
      <c r="O189" s="61"/>
      <c r="P189" s="248">
        <f t="shared" si="1"/>
        <v>0</v>
      </c>
      <c r="Q189" s="610"/>
    </row>
    <row r="190" spans="1:17" s="27" customFormat="1" ht="13.5" customHeight="1" x14ac:dyDescent="0.3">
      <c r="A190" s="310" t="s">
        <v>198</v>
      </c>
      <c r="B190" s="62"/>
      <c r="C190" s="157" t="s">
        <v>97</v>
      </c>
      <c r="D190" s="158"/>
      <c r="E190" s="158"/>
      <c r="F190" s="241">
        <v>78085.320000000007</v>
      </c>
      <c r="G190" s="158"/>
      <c r="H190" s="158"/>
      <c r="I190" s="158"/>
      <c r="J190" s="158"/>
      <c r="K190" s="159"/>
      <c r="L190" s="159"/>
      <c r="M190" s="159"/>
      <c r="N190" s="159"/>
      <c r="O190" s="159"/>
      <c r="P190" s="247">
        <f t="shared" si="1"/>
        <v>78085.320000000007</v>
      </c>
      <c r="Q190" s="609">
        <f>+P191/P190</f>
        <v>0.52878210654704361</v>
      </c>
    </row>
    <row r="191" spans="1:17" s="27" customFormat="1" ht="13.5" customHeight="1" x14ac:dyDescent="0.3">
      <c r="A191" s="611"/>
      <c r="B191" s="62" t="s">
        <v>347</v>
      </c>
      <c r="C191" s="141" t="s">
        <v>96</v>
      </c>
      <c r="D191" s="62"/>
      <c r="E191" s="62"/>
      <c r="F191" s="242">
        <v>41290.120000000003</v>
      </c>
      <c r="G191" s="62"/>
      <c r="H191" s="62"/>
      <c r="I191" s="62"/>
      <c r="J191" s="62"/>
      <c r="K191" s="61"/>
      <c r="L191" s="61"/>
      <c r="M191" s="61"/>
      <c r="N191" s="61"/>
      <c r="O191" s="61"/>
      <c r="P191" s="248">
        <f t="shared" si="1"/>
        <v>41290.120000000003</v>
      </c>
      <c r="Q191" s="610"/>
    </row>
    <row r="192" spans="1:17" s="27" customFormat="1" ht="30" customHeight="1" x14ac:dyDescent="0.3">
      <c r="A192" s="310" t="s">
        <v>156</v>
      </c>
      <c r="B192" s="62"/>
      <c r="C192" s="157" t="s">
        <v>97</v>
      </c>
      <c r="D192" s="158"/>
      <c r="E192" s="158"/>
      <c r="F192" s="241">
        <v>0</v>
      </c>
      <c r="G192" s="158"/>
      <c r="H192" s="158"/>
      <c r="I192" s="158"/>
      <c r="J192" s="158"/>
      <c r="K192" s="159"/>
      <c r="L192" s="159"/>
      <c r="M192" s="159"/>
      <c r="N192" s="159"/>
      <c r="O192" s="159"/>
      <c r="P192" s="247">
        <f t="shared" si="1"/>
        <v>0</v>
      </c>
      <c r="Q192" s="609" t="s">
        <v>173</v>
      </c>
    </row>
    <row r="193" spans="1:17" s="27" customFormat="1" ht="30" customHeight="1" x14ac:dyDescent="0.3">
      <c r="A193" s="611"/>
      <c r="B193" s="62" t="s">
        <v>349</v>
      </c>
      <c r="C193" s="141" t="s">
        <v>96</v>
      </c>
      <c r="D193" s="62"/>
      <c r="E193" s="62"/>
      <c r="F193" s="242">
        <v>3314728.48</v>
      </c>
      <c r="G193" s="62"/>
      <c r="H193" s="62"/>
      <c r="I193" s="62"/>
      <c r="J193" s="62"/>
      <c r="K193" s="61"/>
      <c r="L193" s="61"/>
      <c r="M193" s="61"/>
      <c r="N193" s="61"/>
      <c r="O193" s="61"/>
      <c r="P193" s="248">
        <f t="shared" si="1"/>
        <v>3314728.48</v>
      </c>
      <c r="Q193" s="610"/>
    </row>
    <row r="194" spans="1:17" s="27" customFormat="1" ht="13.5" customHeight="1" x14ac:dyDescent="0.3">
      <c r="A194" s="310" t="s">
        <v>274</v>
      </c>
      <c r="B194" s="62"/>
      <c r="C194" s="157" t="s">
        <v>97</v>
      </c>
      <c r="D194" s="158"/>
      <c r="E194" s="158"/>
      <c r="F194" s="241">
        <v>59385</v>
      </c>
      <c r="G194" s="158"/>
      <c r="H194" s="158"/>
      <c r="I194" s="158"/>
      <c r="J194" s="158"/>
      <c r="K194" s="159"/>
      <c r="L194" s="159"/>
      <c r="M194" s="159"/>
      <c r="N194" s="159"/>
      <c r="O194" s="159"/>
      <c r="P194" s="247">
        <f t="shared" si="1"/>
        <v>59385</v>
      </c>
      <c r="Q194" s="609">
        <f>+P195/P194</f>
        <v>0</v>
      </c>
    </row>
    <row r="195" spans="1:17" s="27" customFormat="1" ht="13.5" customHeight="1" x14ac:dyDescent="0.3">
      <c r="A195" s="611"/>
      <c r="B195" s="62" t="s">
        <v>350</v>
      </c>
      <c r="C195" s="141" t="s">
        <v>96</v>
      </c>
      <c r="D195" s="62"/>
      <c r="E195" s="62"/>
      <c r="F195" s="242">
        <v>0</v>
      </c>
      <c r="G195" s="62"/>
      <c r="H195" s="62"/>
      <c r="I195" s="62"/>
      <c r="J195" s="62"/>
      <c r="K195" s="61"/>
      <c r="L195" s="61"/>
      <c r="M195" s="61"/>
      <c r="N195" s="61"/>
      <c r="O195" s="61"/>
      <c r="P195" s="248">
        <f t="shared" si="1"/>
        <v>0</v>
      </c>
      <c r="Q195" s="610"/>
    </row>
    <row r="196" spans="1:17" s="27" customFormat="1" ht="13.5" customHeight="1" x14ac:dyDescent="0.3">
      <c r="A196" s="310" t="s">
        <v>275</v>
      </c>
      <c r="B196" s="62"/>
      <c r="C196" s="157" t="s">
        <v>97</v>
      </c>
      <c r="D196" s="158"/>
      <c r="E196" s="158"/>
      <c r="F196" s="241">
        <v>3915216.67</v>
      </c>
      <c r="G196" s="158"/>
      <c r="H196" s="158"/>
      <c r="I196" s="158"/>
      <c r="J196" s="158"/>
      <c r="K196" s="159"/>
      <c r="L196" s="159"/>
      <c r="M196" s="159"/>
      <c r="N196" s="159"/>
      <c r="O196" s="159"/>
      <c r="P196" s="247">
        <f t="shared" si="1"/>
        <v>3915216.67</v>
      </c>
      <c r="Q196" s="609">
        <f>+P197/P196</f>
        <v>1.7845380189393197E-2</v>
      </c>
    </row>
    <row r="197" spans="1:17" s="27" customFormat="1" ht="13.5" customHeight="1" x14ac:dyDescent="0.3">
      <c r="A197" s="611"/>
      <c r="B197" s="62" t="s">
        <v>351</v>
      </c>
      <c r="C197" s="141" t="s">
        <v>96</v>
      </c>
      <c r="D197" s="62"/>
      <c r="E197" s="62"/>
      <c r="F197" s="242">
        <v>69868.53</v>
      </c>
      <c r="G197" s="62"/>
      <c r="H197" s="62"/>
      <c r="I197" s="62"/>
      <c r="J197" s="62"/>
      <c r="K197" s="61"/>
      <c r="L197" s="61"/>
      <c r="M197" s="61"/>
      <c r="N197" s="61"/>
      <c r="O197" s="61"/>
      <c r="P197" s="248">
        <f t="shared" si="1"/>
        <v>69868.53</v>
      </c>
      <c r="Q197" s="610"/>
    </row>
    <row r="198" spans="1:17" s="27" customFormat="1" ht="13.5" customHeight="1" x14ac:dyDescent="0.3">
      <c r="A198" s="310" t="s">
        <v>276</v>
      </c>
      <c r="B198" s="62"/>
      <c r="C198" s="157" t="s">
        <v>97</v>
      </c>
      <c r="D198" s="158"/>
      <c r="E198" s="158"/>
      <c r="F198" s="241">
        <v>280000000</v>
      </c>
      <c r="G198" s="158"/>
      <c r="H198" s="158"/>
      <c r="I198" s="158"/>
      <c r="J198" s="158"/>
      <c r="K198" s="159"/>
      <c r="L198" s="159"/>
      <c r="M198" s="159"/>
      <c r="N198" s="159"/>
      <c r="O198" s="159"/>
      <c r="P198" s="247">
        <f t="shared" si="1"/>
        <v>280000000</v>
      </c>
      <c r="Q198" s="609">
        <f>+P199/P198</f>
        <v>0.9917419346785713</v>
      </c>
    </row>
    <row r="199" spans="1:17" s="27" customFormat="1" ht="13.5" customHeight="1" x14ac:dyDescent="0.3">
      <c r="A199" s="611"/>
      <c r="B199" s="62" t="s">
        <v>333</v>
      </c>
      <c r="C199" s="141" t="s">
        <v>96</v>
      </c>
      <c r="D199" s="62"/>
      <c r="E199" s="62"/>
      <c r="F199" s="242">
        <v>277687741.70999998</v>
      </c>
      <c r="G199" s="62"/>
      <c r="H199" s="62"/>
      <c r="I199" s="62"/>
      <c r="J199" s="62"/>
      <c r="K199" s="61"/>
      <c r="L199" s="61"/>
      <c r="M199" s="61"/>
      <c r="N199" s="61"/>
      <c r="O199" s="61"/>
      <c r="P199" s="248">
        <f t="shared" si="1"/>
        <v>277687741.70999998</v>
      </c>
      <c r="Q199" s="610"/>
    </row>
    <row r="200" spans="1:17" s="27" customFormat="1" ht="27.75" customHeight="1" x14ac:dyDescent="0.3">
      <c r="A200" s="310" t="s">
        <v>174</v>
      </c>
      <c r="B200" s="62"/>
      <c r="C200" s="157" t="s">
        <v>97</v>
      </c>
      <c r="D200" s="158"/>
      <c r="E200" s="158"/>
      <c r="F200" s="241">
        <v>0</v>
      </c>
      <c r="G200" s="158"/>
      <c r="H200" s="158"/>
      <c r="I200" s="158"/>
      <c r="J200" s="158"/>
      <c r="K200" s="159"/>
      <c r="L200" s="159"/>
      <c r="M200" s="159"/>
      <c r="N200" s="159"/>
      <c r="O200" s="159"/>
      <c r="P200" s="247">
        <f t="shared" si="1"/>
        <v>0</v>
      </c>
      <c r="Q200" s="609" t="s">
        <v>173</v>
      </c>
    </row>
    <row r="201" spans="1:17" s="27" customFormat="1" ht="27.75" customHeight="1" x14ac:dyDescent="0.3">
      <c r="A201" s="611"/>
      <c r="B201" s="62" t="s">
        <v>348</v>
      </c>
      <c r="C201" s="141" t="s">
        <v>96</v>
      </c>
      <c r="D201" s="62"/>
      <c r="E201" s="62"/>
      <c r="F201" s="242">
        <v>12925</v>
      </c>
      <c r="G201" s="62"/>
      <c r="H201" s="62"/>
      <c r="I201" s="62"/>
      <c r="J201" s="62"/>
      <c r="K201" s="61"/>
      <c r="L201" s="61"/>
      <c r="M201" s="61"/>
      <c r="N201" s="61"/>
      <c r="O201" s="61"/>
      <c r="P201" s="248">
        <f t="shared" si="1"/>
        <v>12925</v>
      </c>
      <c r="Q201" s="610"/>
    </row>
    <row r="202" spans="1:17" s="27" customFormat="1" ht="13.5" customHeight="1" x14ac:dyDescent="0.3">
      <c r="A202" s="310" t="s">
        <v>264</v>
      </c>
      <c r="B202" s="62"/>
      <c r="C202" s="157" t="s">
        <v>97</v>
      </c>
      <c r="D202" s="158"/>
      <c r="E202" s="158"/>
      <c r="F202" s="241">
        <v>0</v>
      </c>
      <c r="G202" s="158"/>
      <c r="H202" s="158"/>
      <c r="I202" s="158"/>
      <c r="J202" s="158"/>
      <c r="K202" s="159"/>
      <c r="L202" s="159"/>
      <c r="M202" s="159"/>
      <c r="N202" s="159"/>
      <c r="O202" s="159"/>
      <c r="P202" s="247">
        <f t="shared" si="1"/>
        <v>0</v>
      </c>
      <c r="Q202" s="609" t="s">
        <v>173</v>
      </c>
    </row>
    <row r="203" spans="1:17" s="27" customFormat="1" ht="13.5" customHeight="1" x14ac:dyDescent="0.3">
      <c r="A203" s="611"/>
      <c r="B203" s="62" t="s">
        <v>362</v>
      </c>
      <c r="C203" s="141" t="s">
        <v>96</v>
      </c>
      <c r="D203" s="62"/>
      <c r="E203" s="62"/>
      <c r="F203" s="242">
        <v>42</v>
      </c>
      <c r="G203" s="62"/>
      <c r="H203" s="62"/>
      <c r="I203" s="62"/>
      <c r="J203" s="62"/>
      <c r="K203" s="61"/>
      <c r="L203" s="61"/>
      <c r="M203" s="61"/>
      <c r="N203" s="61"/>
      <c r="O203" s="61"/>
      <c r="P203" s="248">
        <f t="shared" si="1"/>
        <v>42</v>
      </c>
      <c r="Q203" s="610"/>
    </row>
    <row r="204" spans="1:17" s="27" customFormat="1" ht="13.5" customHeight="1" x14ac:dyDescent="0.3">
      <c r="A204" s="310" t="s">
        <v>266</v>
      </c>
      <c r="B204" s="62"/>
      <c r="C204" s="157" t="s">
        <v>97</v>
      </c>
      <c r="D204" s="158"/>
      <c r="E204" s="158"/>
      <c r="F204" s="241">
        <v>0</v>
      </c>
      <c r="G204" s="158"/>
      <c r="H204" s="158"/>
      <c r="I204" s="158"/>
      <c r="J204" s="158"/>
      <c r="K204" s="159"/>
      <c r="L204" s="159"/>
      <c r="M204" s="159"/>
      <c r="N204" s="159"/>
      <c r="O204" s="159"/>
      <c r="P204" s="247">
        <f t="shared" si="1"/>
        <v>0</v>
      </c>
      <c r="Q204" s="609" t="s">
        <v>173</v>
      </c>
    </row>
    <row r="205" spans="1:17" s="27" customFormat="1" ht="18" customHeight="1" x14ac:dyDescent="0.3">
      <c r="A205" s="611"/>
      <c r="B205" s="62" t="s">
        <v>352</v>
      </c>
      <c r="C205" s="141" t="s">
        <v>96</v>
      </c>
      <c r="D205" s="62"/>
      <c r="E205" s="62"/>
      <c r="F205" s="242">
        <v>252960</v>
      </c>
      <c r="G205" s="62"/>
      <c r="H205" s="62"/>
      <c r="I205" s="62"/>
      <c r="J205" s="62"/>
      <c r="K205" s="61"/>
      <c r="L205" s="61"/>
      <c r="M205" s="61"/>
      <c r="N205" s="61"/>
      <c r="O205" s="61"/>
      <c r="P205" s="248">
        <f t="shared" si="1"/>
        <v>252960</v>
      </c>
      <c r="Q205" s="610"/>
    </row>
    <row r="206" spans="1:17" s="27" customFormat="1" ht="18" customHeight="1" x14ac:dyDescent="0.3">
      <c r="A206" s="310" t="s">
        <v>205</v>
      </c>
      <c r="B206" s="639" t="s">
        <v>363</v>
      </c>
      <c r="C206" s="157" t="s">
        <v>97</v>
      </c>
      <c r="D206" s="158"/>
      <c r="E206" s="158"/>
      <c r="F206" s="241">
        <v>0</v>
      </c>
      <c r="G206" s="158"/>
      <c r="H206" s="158"/>
      <c r="I206" s="158"/>
      <c r="J206" s="158"/>
      <c r="K206" s="159"/>
      <c r="L206" s="159"/>
      <c r="M206" s="159"/>
      <c r="N206" s="159"/>
      <c r="O206" s="159"/>
      <c r="P206" s="247">
        <f t="shared" si="1"/>
        <v>0</v>
      </c>
      <c r="Q206" s="609" t="s">
        <v>173</v>
      </c>
    </row>
    <row r="207" spans="1:17" s="27" customFormat="1" ht="18" customHeight="1" x14ac:dyDescent="0.3">
      <c r="A207" s="611"/>
      <c r="B207" s="640"/>
      <c r="C207" s="141" t="s">
        <v>96</v>
      </c>
      <c r="D207" s="62"/>
      <c r="E207" s="62"/>
      <c r="F207" s="242">
        <v>1874152.58</v>
      </c>
      <c r="G207" s="62"/>
      <c r="H207" s="62"/>
      <c r="I207" s="62"/>
      <c r="J207" s="62"/>
      <c r="K207" s="61"/>
      <c r="L207" s="61"/>
      <c r="M207" s="61"/>
      <c r="N207" s="61"/>
      <c r="O207" s="61"/>
      <c r="P207" s="248">
        <f t="shared" si="1"/>
        <v>1874152.58</v>
      </c>
      <c r="Q207" s="610"/>
    </row>
    <row r="208" spans="1:17" s="27" customFormat="1" ht="18" customHeight="1" x14ac:dyDescent="0.3">
      <c r="A208" s="310" t="s">
        <v>148</v>
      </c>
      <c r="B208" s="62"/>
      <c r="C208" s="157" t="s">
        <v>97</v>
      </c>
      <c r="D208" s="158"/>
      <c r="E208" s="158"/>
      <c r="F208" s="241">
        <v>0</v>
      </c>
      <c r="G208" s="158"/>
      <c r="H208" s="158"/>
      <c r="I208" s="158"/>
      <c r="J208" s="158"/>
      <c r="K208" s="159"/>
      <c r="L208" s="159"/>
      <c r="M208" s="159"/>
      <c r="N208" s="159"/>
      <c r="O208" s="159"/>
      <c r="P208" s="247">
        <f t="shared" si="1"/>
        <v>0</v>
      </c>
      <c r="Q208" s="609" t="s">
        <v>173</v>
      </c>
    </row>
    <row r="209" spans="1:17" s="27" customFormat="1" ht="18" customHeight="1" x14ac:dyDescent="0.3">
      <c r="A209" s="611"/>
      <c r="B209" s="62" t="s">
        <v>364</v>
      </c>
      <c r="C209" s="141" t="s">
        <v>96</v>
      </c>
      <c r="D209" s="62"/>
      <c r="E209" s="62"/>
      <c r="F209" s="242">
        <v>0</v>
      </c>
      <c r="G209" s="62"/>
      <c r="H209" s="62"/>
      <c r="I209" s="62"/>
      <c r="J209" s="62"/>
      <c r="K209" s="61"/>
      <c r="L209" s="61"/>
      <c r="M209" s="61"/>
      <c r="N209" s="61"/>
      <c r="O209" s="61"/>
      <c r="P209" s="248">
        <f t="shared" si="1"/>
        <v>0</v>
      </c>
      <c r="Q209" s="610"/>
    </row>
    <row r="210" spans="1:17" s="27" customFormat="1" ht="24.75" customHeight="1" x14ac:dyDescent="0.3">
      <c r="A210" s="310" t="s">
        <v>195</v>
      </c>
      <c r="B210" s="62"/>
      <c r="C210" s="157" t="s">
        <v>97</v>
      </c>
      <c r="D210" s="158"/>
      <c r="E210" s="158"/>
      <c r="F210" s="241">
        <v>7433.76</v>
      </c>
      <c r="G210" s="158"/>
      <c r="H210" s="158"/>
      <c r="I210" s="158"/>
      <c r="J210" s="158"/>
      <c r="K210" s="159"/>
      <c r="L210" s="159"/>
      <c r="M210" s="159"/>
      <c r="N210" s="159"/>
      <c r="O210" s="159"/>
      <c r="P210" s="247">
        <f t="shared" si="1"/>
        <v>7433.76</v>
      </c>
      <c r="Q210" s="609">
        <f>+P211/P210</f>
        <v>3.0964195777103378</v>
      </c>
    </row>
    <row r="211" spans="1:17" s="27" customFormat="1" ht="24.75" customHeight="1" x14ac:dyDescent="0.3">
      <c r="A211" s="611"/>
      <c r="B211" s="62" t="s">
        <v>365</v>
      </c>
      <c r="C211" s="141" t="s">
        <v>96</v>
      </c>
      <c r="D211" s="62"/>
      <c r="E211" s="62"/>
      <c r="F211" s="242">
        <v>23018.04</v>
      </c>
      <c r="G211" s="62"/>
      <c r="H211" s="62"/>
      <c r="I211" s="62"/>
      <c r="J211" s="62"/>
      <c r="K211" s="61"/>
      <c r="L211" s="61"/>
      <c r="M211" s="61"/>
      <c r="N211" s="61"/>
      <c r="O211" s="61"/>
      <c r="P211" s="248">
        <f t="shared" si="1"/>
        <v>23018.04</v>
      </c>
      <c r="Q211" s="610"/>
    </row>
    <row r="212" spans="1:17" s="27" customFormat="1" ht="17.25" customHeight="1" x14ac:dyDescent="0.3">
      <c r="A212" s="310" t="s">
        <v>150</v>
      </c>
      <c r="B212" s="62"/>
      <c r="C212" s="157" t="s">
        <v>97</v>
      </c>
      <c r="D212" s="158"/>
      <c r="E212" s="158"/>
      <c r="F212" s="241">
        <v>0</v>
      </c>
      <c r="G212" s="158"/>
      <c r="H212" s="158"/>
      <c r="I212" s="158"/>
      <c r="J212" s="158"/>
      <c r="K212" s="159"/>
      <c r="L212" s="159"/>
      <c r="M212" s="159"/>
      <c r="N212" s="159"/>
      <c r="O212" s="159"/>
      <c r="P212" s="247">
        <f t="shared" si="1"/>
        <v>0</v>
      </c>
      <c r="Q212" s="609" t="s">
        <v>173</v>
      </c>
    </row>
    <row r="213" spans="1:17" s="27" customFormat="1" ht="14.25" customHeight="1" x14ac:dyDescent="0.3">
      <c r="A213" s="612"/>
      <c r="B213" s="64" t="s">
        <v>333</v>
      </c>
      <c r="C213" s="141" t="s">
        <v>96</v>
      </c>
      <c r="D213" s="64"/>
      <c r="E213" s="64"/>
      <c r="F213" s="244">
        <v>2312258.29</v>
      </c>
      <c r="G213" s="64"/>
      <c r="H213" s="64"/>
      <c r="I213" s="64"/>
      <c r="J213" s="64"/>
      <c r="K213" s="155"/>
      <c r="L213" s="155"/>
      <c r="M213" s="155"/>
      <c r="N213" s="155"/>
      <c r="O213" s="155"/>
      <c r="P213" s="248">
        <f t="shared" si="1"/>
        <v>2312258.29</v>
      </c>
      <c r="Q213" s="610"/>
    </row>
    <row r="214" spans="1:17" s="27" customFormat="1" ht="14.25" customHeight="1" x14ac:dyDescent="0.3">
      <c r="A214" s="696" t="s">
        <v>157</v>
      </c>
      <c r="B214" s="160"/>
      <c r="C214" s="161" t="s">
        <v>97</v>
      </c>
      <c r="D214" s="160"/>
      <c r="E214" s="160"/>
      <c r="F214" s="245">
        <f>+F92+F94+F96+F98+F100+F102+F104+F106+F108+F110+F112+F114+F116+F118+F120+F122+F124+F126+F128+F130+F132+F134+F136+F138+F140+F142+F144+F146+F148+F150+F152+F154+F156+F158+F160+F162+F164+F166+F168+F170+F172+F174+F176+F178+F180+F182+F184+F186+F188+F190+F192+F194+F196+F198+F200+F202+F204+F206+F208+F210+F212</f>
        <v>544512658.78999996</v>
      </c>
      <c r="G214" s="160"/>
      <c r="H214" s="160"/>
      <c r="I214" s="160"/>
      <c r="J214" s="160"/>
      <c r="K214" s="162"/>
      <c r="L214" s="162"/>
      <c r="M214" s="162"/>
      <c r="N214" s="162"/>
      <c r="O214" s="162"/>
      <c r="P214" s="249">
        <f>SUM(D214:O214)</f>
        <v>544512658.78999996</v>
      </c>
      <c r="Q214" s="698">
        <f>+P215/P214</f>
        <v>0.60464131697436752</v>
      </c>
    </row>
    <row r="215" spans="1:17" s="27" customFormat="1" ht="14.25" customHeight="1" x14ac:dyDescent="0.3">
      <c r="A215" s="697"/>
      <c r="B215" s="227"/>
      <c r="C215" s="229" t="s">
        <v>96</v>
      </c>
      <c r="D215" s="227"/>
      <c r="E215" s="227"/>
      <c r="F215" s="246">
        <f>+F93+F95+F97+F99+F101+F103+F105+F107+F109+F111+F113+F115+F117+F119+F121+F123+F125+F127+F129+F131+F133+F135+F137+F139+F141+F143+F145+F147+F149+F151+F153+F155+F157+F159+F161+F163+F165+F167+F169+F171+F173+F175+F177+F179+F181+F183+F185+F187+F189+F191+F193+F195+F197+F199+F201+F203+F205+F207+F209+F211+F213</f>
        <v>329234851.12</v>
      </c>
      <c r="G215" s="227"/>
      <c r="H215" s="227"/>
      <c r="I215" s="227"/>
      <c r="J215" s="227"/>
      <c r="K215" s="228"/>
      <c r="L215" s="228"/>
      <c r="M215" s="228"/>
      <c r="N215" s="228"/>
      <c r="O215" s="228"/>
      <c r="P215" s="250">
        <f>SUM(D215:O215)</f>
        <v>329234851.12</v>
      </c>
      <c r="Q215" s="699"/>
    </row>
    <row r="216" spans="1:17" s="27" customFormat="1" x14ac:dyDescent="0.3">
      <c r="A216" s="16"/>
      <c r="F216" s="153"/>
      <c r="Q216" s="20"/>
    </row>
    <row r="217" spans="1:17" s="27" customFormat="1" x14ac:dyDescent="0.3">
      <c r="A217" s="683" t="s">
        <v>94</v>
      </c>
      <c r="B217" s="684"/>
      <c r="C217" s="684"/>
      <c r="D217" s="687"/>
      <c r="E217" s="687"/>
      <c r="F217" s="687"/>
      <c r="G217" s="687"/>
      <c r="H217" s="687"/>
      <c r="I217" s="687"/>
      <c r="J217" s="687"/>
      <c r="K217" s="687"/>
      <c r="L217" s="687"/>
      <c r="M217" s="687"/>
      <c r="N217" s="687"/>
      <c r="O217" s="687"/>
      <c r="P217" s="687"/>
      <c r="Q217" s="688"/>
    </row>
    <row r="218" spans="1:17" s="27" customFormat="1" ht="68.25" customHeight="1" x14ac:dyDescent="0.3">
      <c r="A218" s="685"/>
      <c r="B218" s="686"/>
      <c r="C218" s="686"/>
      <c r="D218" s="689"/>
      <c r="E218" s="689"/>
      <c r="F218" s="689"/>
      <c r="G218" s="689"/>
      <c r="H218" s="689"/>
      <c r="I218" s="689"/>
      <c r="J218" s="689"/>
      <c r="K218" s="689"/>
      <c r="L218" s="689"/>
      <c r="M218" s="689"/>
      <c r="N218" s="689"/>
      <c r="O218" s="689"/>
      <c r="P218" s="689"/>
      <c r="Q218" s="690"/>
    </row>
    <row r="219" spans="1:17" s="27" customFormat="1" x14ac:dyDescent="0.3">
      <c r="A219" s="16"/>
      <c r="F219" s="153"/>
      <c r="Q219" s="20"/>
    </row>
    <row r="220" spans="1:17" s="27" customFormat="1" x14ac:dyDescent="0.3">
      <c r="A220" s="631" t="s">
        <v>95</v>
      </c>
      <c r="B220" s="632"/>
      <c r="C220" s="632"/>
      <c r="D220" s="632"/>
      <c r="F220" s="153"/>
      <c r="Q220" s="20"/>
    </row>
    <row r="221" spans="1:17" s="27" customFormat="1" x14ac:dyDescent="0.3">
      <c r="A221" s="16"/>
      <c r="F221" s="153"/>
      <c r="Q221" s="20"/>
    </row>
    <row r="222" spans="1:17" s="27" customFormat="1" ht="15" thickBot="1" x14ac:dyDescent="0.35">
      <c r="A222" s="142"/>
      <c r="B222" s="143"/>
      <c r="C222" s="143"/>
      <c r="D222" s="143"/>
      <c r="E222" s="143"/>
      <c r="F222" s="154"/>
      <c r="G222" s="143"/>
      <c r="H222" s="143"/>
      <c r="I222" s="143"/>
      <c r="J222" s="143"/>
      <c r="K222" s="143"/>
      <c r="L222" s="143"/>
      <c r="M222" s="143"/>
      <c r="N222" s="143"/>
      <c r="O222" s="143"/>
      <c r="P222" s="143"/>
      <c r="Q222" s="144"/>
    </row>
    <row r="228" spans="7:8" x14ac:dyDescent="0.3">
      <c r="G228" s="693"/>
      <c r="H228" s="693"/>
    </row>
    <row r="229" spans="7:8" x14ac:dyDescent="0.3">
      <c r="G229" s="693"/>
      <c r="H229" s="693"/>
    </row>
  </sheetData>
  <mergeCells count="304">
    <mergeCell ref="B206:B207"/>
    <mergeCell ref="I54:O54"/>
    <mergeCell ref="G228:H228"/>
    <mergeCell ref="G229:H229"/>
    <mergeCell ref="A126:A127"/>
    <mergeCell ref="Q126:Q127"/>
    <mergeCell ref="A128:A129"/>
    <mergeCell ref="Q128:Q129"/>
    <mergeCell ref="A136:A137"/>
    <mergeCell ref="A214:A215"/>
    <mergeCell ref="Q214:Q215"/>
    <mergeCell ref="A130:A131"/>
    <mergeCell ref="A132:A133"/>
    <mergeCell ref="A134:A135"/>
    <mergeCell ref="A138:A139"/>
    <mergeCell ref="A140:A141"/>
    <mergeCell ref="A142:A143"/>
    <mergeCell ref="A144:A145"/>
    <mergeCell ref="A146:A147"/>
    <mergeCell ref="A148:A149"/>
    <mergeCell ref="A150:A151"/>
    <mergeCell ref="A152:A153"/>
    <mergeCell ref="A154:A155"/>
    <mergeCell ref="A156:A157"/>
    <mergeCell ref="A158:A159"/>
    <mergeCell ref="Q154:Q155"/>
    <mergeCell ref="A114:A115"/>
    <mergeCell ref="A116:A117"/>
    <mergeCell ref="A118:A119"/>
    <mergeCell ref="A120:A121"/>
    <mergeCell ref="A122:A123"/>
    <mergeCell ref="A124:A125"/>
    <mergeCell ref="Q114:Q115"/>
    <mergeCell ref="Q116:Q117"/>
    <mergeCell ref="Q118:Q119"/>
    <mergeCell ref="Q120:Q121"/>
    <mergeCell ref="Q122:Q123"/>
    <mergeCell ref="Q124:Q125"/>
    <mergeCell ref="A108:A109"/>
    <mergeCell ref="B108:B109"/>
    <mergeCell ref="Q108:Q109"/>
    <mergeCell ref="A110:A111"/>
    <mergeCell ref="B110:B111"/>
    <mergeCell ref="Q110:Q111"/>
    <mergeCell ref="A112:A113"/>
    <mergeCell ref="B112:B113"/>
    <mergeCell ref="Q112:Q113"/>
    <mergeCell ref="P53:Q53"/>
    <mergeCell ref="A1:Q1"/>
    <mergeCell ref="A217:C218"/>
    <mergeCell ref="D217:Q218"/>
    <mergeCell ref="A220:D220"/>
    <mergeCell ref="A13:D13"/>
    <mergeCell ref="F13:G13"/>
    <mergeCell ref="H13:I13"/>
    <mergeCell ref="N13:Q13"/>
    <mergeCell ref="A14:D15"/>
    <mergeCell ref="E14:E15"/>
    <mergeCell ref="F14:G15"/>
    <mergeCell ref="H14:I15"/>
    <mergeCell ref="N14:Q15"/>
    <mergeCell ref="A16:C16"/>
    <mergeCell ref="D16:Q16"/>
    <mergeCell ref="A18:Q18"/>
    <mergeCell ref="A19:B19"/>
    <mergeCell ref="C19:E19"/>
    <mergeCell ref="F19:H19"/>
    <mergeCell ref="I19:K19"/>
    <mergeCell ref="A32:B32"/>
    <mergeCell ref="A33:B33"/>
    <mergeCell ref="A20:B20"/>
    <mergeCell ref="L19:N19"/>
    <mergeCell ref="O19:Q19"/>
    <mergeCell ref="A22:C22"/>
    <mergeCell ref="A21:C21"/>
    <mergeCell ref="D21:Q21"/>
    <mergeCell ref="D22:Q22"/>
    <mergeCell ref="O20:Q20"/>
    <mergeCell ref="L20:N20"/>
    <mergeCell ref="I20:K20"/>
    <mergeCell ref="F20:H20"/>
    <mergeCell ref="C20:E20"/>
    <mergeCell ref="A24:Q24"/>
    <mergeCell ref="A25:B25"/>
    <mergeCell ref="C25:E25"/>
    <mergeCell ref="F25:H25"/>
    <mergeCell ref="I25:K26"/>
    <mergeCell ref="L25:N25"/>
    <mergeCell ref="O25:Q25"/>
    <mergeCell ref="A26:B26"/>
    <mergeCell ref="C26:E26"/>
    <mergeCell ref="F26:H26"/>
    <mergeCell ref="L26:N26"/>
    <mergeCell ref="O26:Q26"/>
    <mergeCell ref="A2:Q2"/>
    <mergeCell ref="A4:Q4"/>
    <mergeCell ref="O5:Q5"/>
    <mergeCell ref="O6:Q6"/>
    <mergeCell ref="A12:B12"/>
    <mergeCell ref="A11:Q11"/>
    <mergeCell ref="C12:Q12"/>
    <mergeCell ref="A6:C6"/>
    <mergeCell ref="A9:B9"/>
    <mergeCell ref="A8:Q8"/>
    <mergeCell ref="C9:Q9"/>
    <mergeCell ref="A5:C5"/>
    <mergeCell ref="D5:F5"/>
    <mergeCell ref="G5:J5"/>
    <mergeCell ref="K5:N5"/>
    <mergeCell ref="D6:F6"/>
    <mergeCell ref="G6:J6"/>
    <mergeCell ref="K6:N6"/>
    <mergeCell ref="J13:M13"/>
    <mergeCell ref="J14:M15"/>
    <mergeCell ref="A69:Q69"/>
    <mergeCell ref="A29:Q29"/>
    <mergeCell ref="A42:Q42"/>
    <mergeCell ref="A57:Q57"/>
    <mergeCell ref="A58:Q58"/>
    <mergeCell ref="A59:Q59"/>
    <mergeCell ref="A60:B60"/>
    <mergeCell ref="C60:Q60"/>
    <mergeCell ref="A34:B34"/>
    <mergeCell ref="C34:Q34"/>
    <mergeCell ref="A46:B46"/>
    <mergeCell ref="H49:I49"/>
    <mergeCell ref="J49:K49"/>
    <mergeCell ref="L49:M49"/>
    <mergeCell ref="L38:M38"/>
    <mergeCell ref="P39:Q39"/>
    <mergeCell ref="A30:Q30"/>
    <mergeCell ref="A43:Q43"/>
    <mergeCell ref="C44:Q44"/>
    <mergeCell ref="A31:Q31"/>
    <mergeCell ref="C32:Q32"/>
    <mergeCell ref="C33:Q33"/>
    <mergeCell ref="A36:Q36"/>
    <mergeCell ref="C37:D37"/>
    <mergeCell ref="L66:M66"/>
    <mergeCell ref="P67:Q67"/>
    <mergeCell ref="A61:B61"/>
    <mergeCell ref="C61:Q61"/>
    <mergeCell ref="A64:Q64"/>
    <mergeCell ref="C65:D65"/>
    <mergeCell ref="F65:G65"/>
    <mergeCell ref="H65:I65"/>
    <mergeCell ref="J65:K65"/>
    <mergeCell ref="L65:M65"/>
    <mergeCell ref="C62:Q62"/>
    <mergeCell ref="C52:D52"/>
    <mergeCell ref="F52:G52"/>
    <mergeCell ref="H52:I52"/>
    <mergeCell ref="J52:K52"/>
    <mergeCell ref="L52:M52"/>
    <mergeCell ref="F37:G37"/>
    <mergeCell ref="H37:I37"/>
    <mergeCell ref="J37:K37"/>
    <mergeCell ref="L37:M37"/>
    <mergeCell ref="A48:Q48"/>
    <mergeCell ref="C49:D49"/>
    <mergeCell ref="Q92:Q93"/>
    <mergeCell ref="Q94:Q95"/>
    <mergeCell ref="Q96:Q97"/>
    <mergeCell ref="Q98:Q99"/>
    <mergeCell ref="A92:A93"/>
    <mergeCell ref="B92:B93"/>
    <mergeCell ref="A94:A95"/>
    <mergeCell ref="B94:B95"/>
    <mergeCell ref="A96:A97"/>
    <mergeCell ref="B96:B97"/>
    <mergeCell ref="A98:A99"/>
    <mergeCell ref="B98:B99"/>
    <mergeCell ref="A100:A101"/>
    <mergeCell ref="B100:B101"/>
    <mergeCell ref="Q100:Q101"/>
    <mergeCell ref="A104:A105"/>
    <mergeCell ref="B104:B105"/>
    <mergeCell ref="Q104:Q105"/>
    <mergeCell ref="A106:A107"/>
    <mergeCell ref="B106:B107"/>
    <mergeCell ref="Q106:Q107"/>
    <mergeCell ref="A102:A103"/>
    <mergeCell ref="A83:C84"/>
    <mergeCell ref="A86:D86"/>
    <mergeCell ref="D83:Q84"/>
    <mergeCell ref="A89:Q89"/>
    <mergeCell ref="A90:A91"/>
    <mergeCell ref="B90:B91"/>
    <mergeCell ref="C90:O90"/>
    <mergeCell ref="P90:P91"/>
    <mergeCell ref="Q90:Q91"/>
    <mergeCell ref="A62:B62"/>
    <mergeCell ref="C75:D75"/>
    <mergeCell ref="F75:G75"/>
    <mergeCell ref="H75:I75"/>
    <mergeCell ref="J75:K75"/>
    <mergeCell ref="L75:M75"/>
    <mergeCell ref="C76:D76"/>
    <mergeCell ref="F76:G76"/>
    <mergeCell ref="H76:I76"/>
    <mergeCell ref="J76:K76"/>
    <mergeCell ref="L76:M76"/>
    <mergeCell ref="A68:Q68"/>
    <mergeCell ref="A70:B70"/>
    <mergeCell ref="C70:Q70"/>
    <mergeCell ref="A71:B71"/>
    <mergeCell ref="C71:Q71"/>
    <mergeCell ref="A74:Q74"/>
    <mergeCell ref="A72:B72"/>
    <mergeCell ref="C72:Q72"/>
    <mergeCell ref="C66:D66"/>
    <mergeCell ref="F66:G66"/>
    <mergeCell ref="H66:I66"/>
    <mergeCell ref="J66:K66"/>
    <mergeCell ref="A160:A161"/>
    <mergeCell ref="Q182:Q183"/>
    <mergeCell ref="F49:G49"/>
    <mergeCell ref="A44:B44"/>
    <mergeCell ref="A45:B45"/>
    <mergeCell ref="C46:Q46"/>
    <mergeCell ref="C38:D38"/>
    <mergeCell ref="F38:G38"/>
    <mergeCell ref="H38:I38"/>
    <mergeCell ref="J38:K38"/>
    <mergeCell ref="C45:Q45"/>
    <mergeCell ref="P77:Q77"/>
    <mergeCell ref="A55:O55"/>
    <mergeCell ref="P55:Q55"/>
    <mergeCell ref="A79:O79"/>
    <mergeCell ref="P79:Q79"/>
    <mergeCell ref="A81:O81"/>
    <mergeCell ref="A50:Q50"/>
    <mergeCell ref="C51:D51"/>
    <mergeCell ref="F51:G51"/>
    <mergeCell ref="H51:I51"/>
    <mergeCell ref="J51:K51"/>
    <mergeCell ref="L51:M51"/>
    <mergeCell ref="P81:Q81"/>
    <mergeCell ref="Q164:Q165"/>
    <mergeCell ref="Q166:Q167"/>
    <mergeCell ref="A180:A181"/>
    <mergeCell ref="A182:A183"/>
    <mergeCell ref="A162:A163"/>
    <mergeCell ref="A164:A165"/>
    <mergeCell ref="A166:A167"/>
    <mergeCell ref="A168:A169"/>
    <mergeCell ref="A170:A171"/>
    <mergeCell ref="A172:A173"/>
    <mergeCell ref="A174:A175"/>
    <mergeCell ref="A176:A177"/>
    <mergeCell ref="A178:A179"/>
    <mergeCell ref="Q204:Q205"/>
    <mergeCell ref="Q206:Q207"/>
    <mergeCell ref="Q208:Q209"/>
    <mergeCell ref="Q210:Q211"/>
    <mergeCell ref="Q212:Q213"/>
    <mergeCell ref="Q186:Q187"/>
    <mergeCell ref="Q188:Q189"/>
    <mergeCell ref="Q190:Q191"/>
    <mergeCell ref="Q130:Q131"/>
    <mergeCell ref="Q132:Q133"/>
    <mergeCell ref="Q136:Q137"/>
    <mergeCell ref="Q138:Q139"/>
    <mergeCell ref="Q144:Q145"/>
    <mergeCell ref="Q146:Q147"/>
    <mergeCell ref="Q148:Q149"/>
    <mergeCell ref="Q150:Q151"/>
    <mergeCell ref="Q152:Q153"/>
    <mergeCell ref="Q134:Q135"/>
    <mergeCell ref="Q140:Q141"/>
    <mergeCell ref="Q142:Q143"/>
    <mergeCell ref="Q156:Q157"/>
    <mergeCell ref="Q158:Q159"/>
    <mergeCell ref="Q160:Q161"/>
    <mergeCell ref="Q162:Q163"/>
    <mergeCell ref="A210:A211"/>
    <mergeCell ref="A212:A213"/>
    <mergeCell ref="A192:A193"/>
    <mergeCell ref="A194:A195"/>
    <mergeCell ref="A196:A197"/>
    <mergeCell ref="A198:A199"/>
    <mergeCell ref="A200:A201"/>
    <mergeCell ref="A202:A203"/>
    <mergeCell ref="A184:A185"/>
    <mergeCell ref="A186:A187"/>
    <mergeCell ref="A188:A189"/>
    <mergeCell ref="A190:A191"/>
    <mergeCell ref="A204:A205"/>
    <mergeCell ref="A206:A207"/>
    <mergeCell ref="A208:A209"/>
    <mergeCell ref="Q192:Q193"/>
    <mergeCell ref="Q194:Q195"/>
    <mergeCell ref="Q196:Q197"/>
    <mergeCell ref="Q198:Q199"/>
    <mergeCell ref="Q200:Q201"/>
    <mergeCell ref="Q202:Q203"/>
    <mergeCell ref="Q168:Q169"/>
    <mergeCell ref="Q170:Q171"/>
    <mergeCell ref="Q172:Q173"/>
    <mergeCell ref="Q174:Q175"/>
    <mergeCell ref="Q176:Q177"/>
    <mergeCell ref="Q178:Q179"/>
    <mergeCell ref="Q180:Q181"/>
    <mergeCell ref="Q184:Q185"/>
  </mergeCells>
  <printOptions horizontalCentered="1"/>
  <pageMargins left="0.15748031496063" right="0.196850393700787" top="0.31496062992126" bottom="0.15748031496063" header="0.31496062992126" footer="0.15748031496063"/>
  <pageSetup scale="43" orientation="portrait" r:id="rId1"/>
  <headerFooter>
    <oddHeader>Página &amp;P</oddHeader>
    <oddFooter>&amp;LElaboró
Nombre, Cargo y Firma&amp;CRevisó
Nombre, Cargo y Firma&amp;RAutorizó
Nombre, Cargo y Firma</oddFooter>
  </headerFooter>
  <rowBreaks count="1" manualBreakCount="1">
    <brk id="87" max="16" man="1"/>
  </rowBreaks>
  <drawing r:id="rId2"/>
  <legacyDrawingHF r:id="rId3"/>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800-000000000000}">
          <x14:formula1>
            <xm:f>Datos!$C$4:$C$5</xm:f>
          </x14:formula1>
          <xm:sqref>C34:Q34 C46:Q46 C62:Q62 C72:Q72</xm:sqref>
        </x14:dataValidation>
        <x14:dataValidation type="list" allowBlank="1" showInputMessage="1" showErrorMessage="1" xr:uid="{00000000-0002-0000-0800-000001000000}">
          <x14:formula1>
            <xm:f>Datos!$B$14:$B$18</xm:f>
          </x14:formula1>
          <xm:sqref>H14:I15</xm:sqref>
        </x14:dataValidation>
        <x14:dataValidation type="list" allowBlank="1" showInputMessage="1" showErrorMessage="1" xr:uid="{00000000-0002-0000-0800-000002000000}">
          <x14:formula1>
            <xm:f>Datos!$B$21:$B$23</xm:f>
          </x14:formula1>
          <xm:sqref>F26:H26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9" tint="0.39997558519241921"/>
  </sheetPr>
  <dimension ref="A1:Q139"/>
  <sheetViews>
    <sheetView showGridLines="0" topLeftCell="A112" zoomScaleNormal="100" zoomScaleSheetLayoutView="100" workbookViewId="0">
      <selection activeCell="B130" sqref="B130"/>
    </sheetView>
  </sheetViews>
  <sheetFormatPr baseColWidth="10" defaultRowHeight="14.25" x14ac:dyDescent="0.3"/>
  <cols>
    <col min="1" max="1" width="28.28515625" style="83" customWidth="1"/>
    <col min="2" max="2" width="14.85546875" style="83" customWidth="1"/>
    <col min="3" max="3" width="13.85546875" style="83" customWidth="1"/>
    <col min="4" max="5" width="9.85546875" style="83" customWidth="1"/>
    <col min="6" max="6" width="16.7109375" style="83" customWidth="1"/>
    <col min="7" max="7" width="14.5703125" style="83" customWidth="1"/>
    <col min="8" max="12" width="9.42578125" style="83" customWidth="1"/>
    <col min="13" max="13" width="11.42578125" style="83"/>
    <col min="14" max="14" width="16" style="83" customWidth="1"/>
    <col min="15" max="15" width="15.42578125" style="83" customWidth="1"/>
    <col min="16" max="16" width="17" style="83" customWidth="1"/>
    <col min="17" max="17" width="18" style="83" customWidth="1"/>
    <col min="18" max="16384" width="11.42578125" style="83"/>
  </cols>
  <sheetData>
    <row r="1" spans="1:17" ht="75" customHeight="1" thickBot="1" x14ac:dyDescent="0.35">
      <c r="A1" s="680" t="s">
        <v>146</v>
      </c>
      <c r="B1" s="681"/>
      <c r="C1" s="681"/>
      <c r="D1" s="681"/>
      <c r="E1" s="681"/>
      <c r="F1" s="681"/>
      <c r="G1" s="681"/>
      <c r="H1" s="681"/>
      <c r="I1" s="681"/>
      <c r="J1" s="681"/>
      <c r="K1" s="681"/>
      <c r="L1" s="681"/>
      <c r="M1" s="681"/>
      <c r="N1" s="681"/>
      <c r="O1" s="681"/>
      <c r="P1" s="681"/>
      <c r="Q1" s="682"/>
    </row>
    <row r="2" spans="1:17" ht="18.95" customHeight="1" x14ac:dyDescent="0.3">
      <c r="A2" s="520" t="s">
        <v>0</v>
      </c>
      <c r="B2" s="521"/>
      <c r="C2" s="521"/>
      <c r="D2" s="521"/>
      <c r="E2" s="521"/>
      <c r="F2" s="521"/>
      <c r="G2" s="521"/>
      <c r="H2" s="521"/>
      <c r="I2" s="521"/>
      <c r="J2" s="521"/>
      <c r="K2" s="521"/>
      <c r="L2" s="521"/>
      <c r="M2" s="521"/>
      <c r="N2" s="521"/>
      <c r="O2" s="521"/>
      <c r="P2" s="521"/>
      <c r="Q2" s="522"/>
    </row>
    <row r="3" spans="1:17" ht="15.75" customHeight="1" x14ac:dyDescent="0.3">
      <c r="A3" s="82"/>
      <c r="Q3" s="85"/>
    </row>
    <row r="4" spans="1:17" ht="27" customHeight="1" x14ac:dyDescent="0.3">
      <c r="A4" s="492" t="s">
        <v>1</v>
      </c>
      <c r="B4" s="493"/>
      <c r="C4" s="493"/>
      <c r="D4" s="493"/>
      <c r="E4" s="493"/>
      <c r="F4" s="493"/>
      <c r="G4" s="493"/>
      <c r="H4" s="493"/>
      <c r="I4" s="493"/>
      <c r="J4" s="493"/>
      <c r="K4" s="493"/>
      <c r="L4" s="493"/>
      <c r="M4" s="493"/>
      <c r="N4" s="493"/>
      <c r="O4" s="493"/>
      <c r="P4" s="493"/>
      <c r="Q4" s="494"/>
    </row>
    <row r="5" spans="1:17" ht="18" customHeight="1" x14ac:dyDescent="0.3">
      <c r="A5" s="703" t="s">
        <v>37</v>
      </c>
      <c r="B5" s="676"/>
      <c r="C5" s="676"/>
      <c r="D5" s="676" t="s">
        <v>112</v>
      </c>
      <c r="E5" s="676"/>
      <c r="F5" s="676"/>
      <c r="G5" s="670" t="s">
        <v>2</v>
      </c>
      <c r="H5" s="670"/>
      <c r="I5" s="670"/>
      <c r="J5" s="670"/>
      <c r="K5" s="670" t="s">
        <v>98</v>
      </c>
      <c r="L5" s="670"/>
      <c r="M5" s="670"/>
      <c r="N5" s="670"/>
      <c r="O5" s="670" t="s">
        <v>207</v>
      </c>
      <c r="P5" s="670"/>
      <c r="Q5" s="704"/>
    </row>
    <row r="6" spans="1:17" s="126" customFormat="1" ht="66" customHeight="1" x14ac:dyDescent="0.3">
      <c r="A6" s="514" t="str">
        <f>PROPOSITO!A6</f>
        <v>INTERAPAS</v>
      </c>
      <c r="B6" s="515"/>
      <c r="C6" s="515"/>
      <c r="D6" s="515" t="str">
        <f>PROPOSITO!D6</f>
        <v>GI25</v>
      </c>
      <c r="E6" s="515"/>
      <c r="F6" s="515"/>
      <c r="G6" s="515" t="str">
        <f>PROPOSITO!G6</f>
        <v>Gestión Integral del Agua</v>
      </c>
      <c r="H6" s="515"/>
      <c r="I6" s="515"/>
      <c r="J6" s="515"/>
      <c r="K6" s="519" t="str">
        <f>PROPOSITO!K6</f>
        <v>Dirección General, Atención Social, Dirección Jurídica, Unidad de Transaparencia, Unidad de Comunicación Social y Cultura del Agua, Unidad de Informática y Sistemas, Dirección de Proyectos y Fraccionamientos, Dirección de Administración y Finanzas y OIC.</v>
      </c>
      <c r="L6" s="519"/>
      <c r="M6" s="519"/>
      <c r="N6" s="519"/>
      <c r="O6" s="524">
        <f>PROPOSITO!O6</f>
        <v>829515644.12</v>
      </c>
      <c r="P6" s="524"/>
      <c r="Q6" s="525"/>
    </row>
    <row r="7" spans="1:17" ht="6" customHeight="1" x14ac:dyDescent="0.3">
      <c r="A7" s="92"/>
      <c r="B7" s="93"/>
      <c r="C7" s="93"/>
      <c r="D7" s="93"/>
      <c r="E7" s="93"/>
      <c r="F7" s="94"/>
      <c r="G7" s="94"/>
      <c r="H7" s="94"/>
      <c r="I7" s="94"/>
      <c r="J7" s="94"/>
      <c r="K7" s="94"/>
      <c r="L7" s="94"/>
      <c r="Q7" s="85"/>
    </row>
    <row r="8" spans="1:17" ht="19.5" customHeight="1" x14ac:dyDescent="0.3">
      <c r="A8" s="700" t="s">
        <v>4</v>
      </c>
      <c r="B8" s="701"/>
      <c r="C8" s="701"/>
      <c r="D8" s="701"/>
      <c r="E8" s="701"/>
      <c r="F8" s="701"/>
      <c r="G8" s="701"/>
      <c r="H8" s="701"/>
      <c r="I8" s="701"/>
      <c r="J8" s="701"/>
      <c r="K8" s="701"/>
      <c r="L8" s="701"/>
      <c r="M8" s="701"/>
      <c r="N8" s="701"/>
      <c r="O8" s="701"/>
      <c r="P8" s="701"/>
      <c r="Q8" s="702"/>
    </row>
    <row r="9" spans="1:17" ht="40.5" customHeight="1" x14ac:dyDescent="0.3">
      <c r="A9" s="582" t="s">
        <v>62</v>
      </c>
      <c r="B9" s="583"/>
      <c r="C9" s="705" t="str">
        <f>MIR!A106</f>
        <v>Evalúa el número de seguidores por cada mil tomas registradas, que se unen a las redes sociales para estar informado de las actividades y/o servicios que presta el Organismo.</v>
      </c>
      <c r="D9" s="705"/>
      <c r="E9" s="705"/>
      <c r="F9" s="705"/>
      <c r="G9" s="705"/>
      <c r="H9" s="705"/>
      <c r="I9" s="705"/>
      <c r="J9" s="705"/>
      <c r="K9" s="705"/>
      <c r="L9" s="705"/>
      <c r="M9" s="705"/>
      <c r="N9" s="705"/>
      <c r="O9" s="705"/>
      <c r="P9" s="705"/>
      <c r="Q9" s="706"/>
    </row>
    <row r="10" spans="1:17" x14ac:dyDescent="0.3">
      <c r="A10" s="82"/>
      <c r="Q10" s="85"/>
    </row>
    <row r="11" spans="1:17" x14ac:dyDescent="0.3">
      <c r="A11" s="277" t="s">
        <v>5</v>
      </c>
      <c r="B11" s="278"/>
      <c r="C11" s="278"/>
      <c r="D11" s="278"/>
      <c r="E11" s="278"/>
      <c r="F11" s="278"/>
      <c r="G11" s="278"/>
      <c r="H11" s="278"/>
      <c r="I11" s="278"/>
      <c r="J11" s="278"/>
      <c r="K11" s="278"/>
      <c r="L11" s="278"/>
      <c r="M11" s="278"/>
      <c r="N11" s="278"/>
      <c r="O11" s="278"/>
      <c r="P11" s="278"/>
      <c r="Q11" s="279"/>
    </row>
    <row r="12" spans="1:17" ht="17.25" customHeight="1" x14ac:dyDescent="0.3">
      <c r="A12" s="658" t="s">
        <v>145</v>
      </c>
      <c r="B12" s="659"/>
      <c r="C12" s="470" t="str">
        <f>MIR!F106</f>
        <v>8. Población informada por medio de redes sociales.</v>
      </c>
      <c r="D12" s="470"/>
      <c r="E12" s="470"/>
      <c r="F12" s="470"/>
      <c r="G12" s="470"/>
      <c r="H12" s="470"/>
      <c r="I12" s="470"/>
      <c r="J12" s="470"/>
      <c r="K12" s="470"/>
      <c r="L12" s="470"/>
      <c r="M12" s="470"/>
      <c r="N12" s="470"/>
      <c r="O12" s="470"/>
      <c r="P12" s="470"/>
      <c r="Q12" s="471"/>
    </row>
    <row r="13" spans="1:17" ht="27" customHeight="1" x14ac:dyDescent="0.3">
      <c r="A13" s="668" t="s">
        <v>119</v>
      </c>
      <c r="B13" s="669"/>
      <c r="C13" s="669"/>
      <c r="D13" s="669"/>
      <c r="E13" s="130" t="s">
        <v>81</v>
      </c>
      <c r="F13" s="669" t="s">
        <v>7</v>
      </c>
      <c r="G13" s="669"/>
      <c r="H13" s="669" t="s">
        <v>102</v>
      </c>
      <c r="I13" s="669"/>
      <c r="J13" s="647" t="s">
        <v>103</v>
      </c>
      <c r="K13" s="648"/>
      <c r="L13" s="648"/>
      <c r="M13" s="649"/>
      <c r="N13" s="669" t="s">
        <v>114</v>
      </c>
      <c r="O13" s="669"/>
      <c r="P13" s="669"/>
      <c r="Q13" s="677"/>
    </row>
    <row r="14" spans="1:17" ht="44.25" customHeight="1" x14ac:dyDescent="0.3">
      <c r="A14" s="576" t="s">
        <v>320</v>
      </c>
      <c r="B14" s="489"/>
      <c r="C14" s="489"/>
      <c r="D14" s="489"/>
      <c r="E14" s="565" t="str">
        <f>MIR!A111</f>
        <v>Gestión</v>
      </c>
      <c r="F14" s="565" t="str">
        <f>MIR!D111</f>
        <v>Calidad</v>
      </c>
      <c r="G14" s="565"/>
      <c r="H14" s="565" t="s">
        <v>52</v>
      </c>
      <c r="I14" s="565"/>
      <c r="J14" s="650" t="s">
        <v>124</v>
      </c>
      <c r="K14" s="651"/>
      <c r="L14" s="651"/>
      <c r="M14" s="652"/>
      <c r="N14" s="489"/>
      <c r="O14" s="489"/>
      <c r="P14" s="489"/>
      <c r="Q14" s="570"/>
    </row>
    <row r="15" spans="1:17" ht="44.25" customHeight="1" x14ac:dyDescent="0.3">
      <c r="A15" s="576"/>
      <c r="B15" s="489"/>
      <c r="C15" s="489"/>
      <c r="D15" s="489"/>
      <c r="E15" s="565"/>
      <c r="F15" s="565"/>
      <c r="G15" s="565"/>
      <c r="H15" s="565"/>
      <c r="I15" s="565"/>
      <c r="J15" s="653"/>
      <c r="K15" s="654"/>
      <c r="L15" s="654"/>
      <c r="M15" s="655"/>
      <c r="N15" s="489"/>
      <c r="O15" s="489"/>
      <c r="P15" s="489"/>
      <c r="Q15" s="570"/>
    </row>
    <row r="16" spans="1:17" ht="21.75" customHeight="1" x14ac:dyDescent="0.3">
      <c r="A16" s="691" t="s">
        <v>8</v>
      </c>
      <c r="B16" s="692"/>
      <c r="C16" s="692"/>
      <c r="D16" s="572" t="s">
        <v>321</v>
      </c>
      <c r="E16" s="572"/>
      <c r="F16" s="572"/>
      <c r="G16" s="572"/>
      <c r="H16" s="572"/>
      <c r="I16" s="572"/>
      <c r="J16" s="572"/>
      <c r="K16" s="572"/>
      <c r="L16" s="572"/>
      <c r="M16" s="572"/>
      <c r="N16" s="572"/>
      <c r="O16" s="572"/>
      <c r="P16" s="572"/>
      <c r="Q16" s="573"/>
    </row>
    <row r="17" spans="1:17" ht="12.75" customHeight="1" x14ac:dyDescent="0.3">
      <c r="A17" s="82"/>
      <c r="Q17" s="85"/>
    </row>
    <row r="18" spans="1:17" x14ac:dyDescent="0.3">
      <c r="A18" s="277" t="s">
        <v>9</v>
      </c>
      <c r="B18" s="278"/>
      <c r="C18" s="278"/>
      <c r="D18" s="278"/>
      <c r="E18" s="278"/>
      <c r="F18" s="278"/>
      <c r="G18" s="278"/>
      <c r="H18" s="278"/>
      <c r="I18" s="278"/>
      <c r="J18" s="278"/>
      <c r="K18" s="278"/>
      <c r="L18" s="278"/>
      <c r="M18" s="278"/>
      <c r="N18" s="278"/>
      <c r="O18" s="278"/>
      <c r="P18" s="278"/>
      <c r="Q18" s="279"/>
    </row>
    <row r="19" spans="1:17" x14ac:dyDescent="0.3">
      <c r="A19" s="668" t="s">
        <v>10</v>
      </c>
      <c r="B19" s="669"/>
      <c r="C19" s="669" t="s">
        <v>11</v>
      </c>
      <c r="D19" s="669"/>
      <c r="E19" s="669"/>
      <c r="F19" s="669" t="s">
        <v>12</v>
      </c>
      <c r="G19" s="669"/>
      <c r="H19" s="669"/>
      <c r="I19" s="669" t="s">
        <v>13</v>
      </c>
      <c r="J19" s="669"/>
      <c r="K19" s="669"/>
      <c r="L19" s="669" t="s">
        <v>14</v>
      </c>
      <c r="M19" s="669"/>
      <c r="N19" s="669"/>
      <c r="O19" s="669" t="s">
        <v>15</v>
      </c>
      <c r="P19" s="669"/>
      <c r="Q19" s="677"/>
    </row>
    <row r="20" spans="1:17" s="96" customFormat="1" ht="25.5" customHeight="1" x14ac:dyDescent="0.25">
      <c r="A20" s="495" t="s">
        <v>138</v>
      </c>
      <c r="B20" s="496"/>
      <c r="C20" s="496" t="s">
        <v>138</v>
      </c>
      <c r="D20" s="496"/>
      <c r="E20" s="496"/>
      <c r="F20" s="496" t="s">
        <v>138</v>
      </c>
      <c r="G20" s="496"/>
      <c r="H20" s="496"/>
      <c r="I20" s="496" t="s">
        <v>138</v>
      </c>
      <c r="J20" s="496"/>
      <c r="K20" s="496"/>
      <c r="L20" s="526" t="s">
        <v>138</v>
      </c>
      <c r="M20" s="526"/>
      <c r="N20" s="526"/>
      <c r="O20" s="527" t="s">
        <v>138</v>
      </c>
      <c r="P20" s="527"/>
      <c r="Q20" s="528"/>
    </row>
    <row r="21" spans="1:17" ht="22.5" customHeight="1" x14ac:dyDescent="0.3">
      <c r="A21" s="468" t="s">
        <v>16</v>
      </c>
      <c r="B21" s="469"/>
      <c r="C21" s="469"/>
      <c r="D21" s="678" t="str">
        <f>MIR!J106</f>
        <v>Informes emitidos por la Undiad de Comunicación Social y Cultura del Agua.</v>
      </c>
      <c r="E21" s="678"/>
      <c r="F21" s="678"/>
      <c r="G21" s="678"/>
      <c r="H21" s="678"/>
      <c r="I21" s="678"/>
      <c r="J21" s="678"/>
      <c r="K21" s="678"/>
      <c r="L21" s="678"/>
      <c r="M21" s="678"/>
      <c r="N21" s="678"/>
      <c r="O21" s="678"/>
      <c r="P21" s="678"/>
      <c r="Q21" s="679"/>
    </row>
    <row r="22" spans="1:17" ht="22.5" customHeight="1" x14ac:dyDescent="0.3">
      <c r="A22" s="472" t="s">
        <v>104</v>
      </c>
      <c r="B22" s="473"/>
      <c r="C22" s="473"/>
      <c r="D22" s="645" t="str">
        <f>MIR!N106</f>
        <v>Entre más población se adhiera a la página de INTERAPAS en FACEBOOK, se encontrará infromada sobre los servicios, promciones e infromación de interés al público.</v>
      </c>
      <c r="E22" s="645"/>
      <c r="F22" s="645"/>
      <c r="G22" s="645"/>
      <c r="H22" s="645"/>
      <c r="I22" s="645"/>
      <c r="J22" s="645"/>
      <c r="K22" s="645"/>
      <c r="L22" s="645"/>
      <c r="M22" s="645"/>
      <c r="N22" s="645"/>
      <c r="O22" s="645"/>
      <c r="P22" s="645"/>
      <c r="Q22" s="646"/>
    </row>
    <row r="23" spans="1:17" x14ac:dyDescent="0.3">
      <c r="A23" s="95"/>
      <c r="Q23" s="85"/>
    </row>
    <row r="24" spans="1:17" x14ac:dyDescent="0.3">
      <c r="A24" s="277" t="s">
        <v>17</v>
      </c>
      <c r="B24" s="278"/>
      <c r="C24" s="278"/>
      <c r="D24" s="278"/>
      <c r="E24" s="278"/>
      <c r="F24" s="278"/>
      <c r="G24" s="278"/>
      <c r="H24" s="278"/>
      <c r="I24" s="278"/>
      <c r="J24" s="278"/>
      <c r="K24" s="278"/>
      <c r="L24" s="278"/>
      <c r="M24" s="278"/>
      <c r="N24" s="278"/>
      <c r="O24" s="278"/>
      <c r="P24" s="278"/>
      <c r="Q24" s="279"/>
    </row>
    <row r="25" spans="1:17" s="96" customFormat="1" ht="55.5" customHeight="1" x14ac:dyDescent="0.25">
      <c r="A25" s="668" t="s">
        <v>105</v>
      </c>
      <c r="B25" s="669"/>
      <c r="C25" s="669" t="s">
        <v>106</v>
      </c>
      <c r="D25" s="669"/>
      <c r="E25" s="669"/>
      <c r="F25" s="669" t="s">
        <v>107</v>
      </c>
      <c r="G25" s="669"/>
      <c r="H25" s="669"/>
      <c r="I25" s="669" t="s">
        <v>140</v>
      </c>
      <c r="J25" s="669"/>
      <c r="K25" s="669"/>
      <c r="L25" s="670" t="s">
        <v>18</v>
      </c>
      <c r="M25" s="670"/>
      <c r="N25" s="670"/>
      <c r="O25" s="674" t="str">
        <f>MIR!J111</f>
        <v>Al cierre del ejercicio 2024, se contaba con 79 seguidores activos  por cada mil tomas registradas.</v>
      </c>
      <c r="P25" s="674"/>
      <c r="Q25" s="707"/>
    </row>
    <row r="26" spans="1:17" s="96" customFormat="1" ht="47.25" customHeight="1" x14ac:dyDescent="0.25">
      <c r="A26" s="673" t="str">
        <f>MIR!N111</f>
        <v>Aumentar al menos en un 15 % el total de seguidores en la plataforma de FACEBOOK.</v>
      </c>
      <c r="B26" s="674"/>
      <c r="C26" s="675" t="s">
        <v>143</v>
      </c>
      <c r="D26" s="565"/>
      <c r="E26" s="565"/>
      <c r="F26" s="565" t="s">
        <v>58</v>
      </c>
      <c r="G26" s="565"/>
      <c r="H26" s="565"/>
      <c r="I26" s="669"/>
      <c r="J26" s="669"/>
      <c r="K26" s="669"/>
      <c r="L26" s="676" t="s">
        <v>19</v>
      </c>
      <c r="M26" s="676"/>
      <c r="N26" s="676"/>
      <c r="O26" s="565">
        <v>2024</v>
      </c>
      <c r="P26" s="565"/>
      <c r="Q26" s="566"/>
    </row>
    <row r="27" spans="1:17" ht="5.25" customHeight="1" x14ac:dyDescent="0.3">
      <c r="A27" s="65"/>
      <c r="B27" s="66"/>
      <c r="C27" s="66"/>
      <c r="D27" s="66"/>
      <c r="E27" s="66"/>
      <c r="F27" s="66"/>
      <c r="G27" s="66"/>
      <c r="H27" s="66"/>
      <c r="I27" s="66"/>
      <c r="J27" s="66"/>
      <c r="K27" s="66"/>
      <c r="L27" s="66"/>
      <c r="M27" s="66"/>
      <c r="N27" s="66"/>
      <c r="O27" s="66"/>
      <c r="P27" s="66"/>
      <c r="Q27" s="67"/>
    </row>
    <row r="28" spans="1:17" x14ac:dyDescent="0.3">
      <c r="A28" s="82"/>
      <c r="O28" s="66"/>
      <c r="P28" s="66"/>
      <c r="Q28" s="67"/>
    </row>
    <row r="29" spans="1:17" x14ac:dyDescent="0.3">
      <c r="A29" s="277" t="s">
        <v>83</v>
      </c>
      <c r="B29" s="278"/>
      <c r="C29" s="278"/>
      <c r="D29" s="278"/>
      <c r="E29" s="278"/>
      <c r="F29" s="278"/>
      <c r="G29" s="278"/>
      <c r="H29" s="278"/>
      <c r="I29" s="278"/>
      <c r="J29" s="278"/>
      <c r="K29" s="278"/>
      <c r="L29" s="278"/>
      <c r="M29" s="278"/>
      <c r="N29" s="278"/>
      <c r="O29" s="278"/>
      <c r="P29" s="278"/>
      <c r="Q29" s="279"/>
    </row>
    <row r="30" spans="1:17" x14ac:dyDescent="0.3">
      <c r="A30" s="598" t="s">
        <v>33</v>
      </c>
      <c r="B30" s="599"/>
      <c r="C30" s="599"/>
      <c r="D30" s="599"/>
      <c r="E30" s="599"/>
      <c r="F30" s="599"/>
      <c r="G30" s="599"/>
      <c r="H30" s="599"/>
      <c r="I30" s="599"/>
      <c r="J30" s="599"/>
      <c r="K30" s="599"/>
      <c r="L30" s="599"/>
      <c r="M30" s="599"/>
      <c r="N30" s="599"/>
      <c r="O30" s="599"/>
      <c r="P30" s="599"/>
      <c r="Q30" s="600"/>
    </row>
    <row r="31" spans="1:17" x14ac:dyDescent="0.3">
      <c r="A31" s="708" t="s">
        <v>34</v>
      </c>
      <c r="B31" s="709"/>
      <c r="C31" s="709"/>
      <c r="D31" s="709"/>
      <c r="E31" s="709"/>
      <c r="F31" s="709"/>
      <c r="G31" s="709"/>
      <c r="H31" s="709"/>
      <c r="I31" s="709"/>
      <c r="J31" s="709"/>
      <c r="K31" s="709"/>
      <c r="L31" s="709"/>
      <c r="M31" s="709"/>
      <c r="N31" s="709"/>
      <c r="O31" s="709"/>
      <c r="P31" s="709"/>
      <c r="Q31" s="710"/>
    </row>
    <row r="32" spans="1:17" ht="17.25" customHeight="1" x14ac:dyDescent="0.3">
      <c r="A32" s="468" t="s">
        <v>88</v>
      </c>
      <c r="B32" s="469"/>
      <c r="C32" s="470" t="s">
        <v>322</v>
      </c>
      <c r="D32" s="470"/>
      <c r="E32" s="470"/>
      <c r="F32" s="470"/>
      <c r="G32" s="470"/>
      <c r="H32" s="470"/>
      <c r="I32" s="470"/>
      <c r="J32" s="470"/>
      <c r="K32" s="470"/>
      <c r="L32" s="470"/>
      <c r="M32" s="470"/>
      <c r="N32" s="470"/>
      <c r="O32" s="470"/>
      <c r="P32" s="470"/>
      <c r="Q32" s="471"/>
    </row>
    <row r="33" spans="1:17" s="96" customFormat="1" ht="17.25" customHeight="1" x14ac:dyDescent="0.25">
      <c r="A33" s="468" t="s">
        <v>89</v>
      </c>
      <c r="B33" s="469"/>
      <c r="C33" s="470" t="s">
        <v>323</v>
      </c>
      <c r="D33" s="470"/>
      <c r="E33" s="470"/>
      <c r="F33" s="470"/>
      <c r="G33" s="470"/>
      <c r="H33" s="470"/>
      <c r="I33" s="470"/>
      <c r="J33" s="470"/>
      <c r="K33" s="470"/>
      <c r="L33" s="470"/>
      <c r="M33" s="470"/>
      <c r="N33" s="470"/>
      <c r="O33" s="470"/>
      <c r="P33" s="470"/>
      <c r="Q33" s="471"/>
    </row>
    <row r="34" spans="1:17" s="96" customFormat="1" ht="17.25" customHeight="1" x14ac:dyDescent="0.25">
      <c r="A34" s="472" t="s">
        <v>90</v>
      </c>
      <c r="B34" s="473"/>
      <c r="C34" s="645" t="s">
        <v>93</v>
      </c>
      <c r="D34" s="645"/>
      <c r="E34" s="645"/>
      <c r="F34" s="645"/>
      <c r="G34" s="645"/>
      <c r="H34" s="645"/>
      <c r="I34" s="645"/>
      <c r="J34" s="645"/>
      <c r="K34" s="645"/>
      <c r="L34" s="645"/>
      <c r="M34" s="645"/>
      <c r="N34" s="645"/>
      <c r="O34" s="645"/>
      <c r="P34" s="645"/>
      <c r="Q34" s="646"/>
    </row>
    <row r="35" spans="1:17" x14ac:dyDescent="0.3">
      <c r="A35" s="82"/>
      <c r="Q35" s="85"/>
    </row>
    <row r="36" spans="1:17" x14ac:dyDescent="0.3">
      <c r="A36" s="480" t="s">
        <v>84</v>
      </c>
      <c r="B36" s="481"/>
      <c r="C36" s="481"/>
      <c r="D36" s="481"/>
      <c r="E36" s="481"/>
      <c r="F36" s="481"/>
      <c r="G36" s="481"/>
      <c r="H36" s="481"/>
      <c r="I36" s="481"/>
      <c r="J36" s="481"/>
      <c r="K36" s="481"/>
      <c r="L36" s="481"/>
      <c r="M36" s="481"/>
      <c r="N36" s="481"/>
      <c r="O36" s="481"/>
      <c r="P36" s="481"/>
      <c r="Q36" s="482"/>
    </row>
    <row r="37" spans="1:17" x14ac:dyDescent="0.3">
      <c r="A37" s="73" t="s">
        <v>20</v>
      </c>
      <c r="B37" s="74" t="s">
        <v>21</v>
      </c>
      <c r="C37" s="483" t="s">
        <v>22</v>
      </c>
      <c r="D37" s="483"/>
      <c r="E37" s="74" t="s">
        <v>23</v>
      </c>
      <c r="F37" s="483" t="s">
        <v>24</v>
      </c>
      <c r="G37" s="483"/>
      <c r="H37" s="483" t="s">
        <v>25</v>
      </c>
      <c r="I37" s="483"/>
      <c r="J37" s="483" t="s">
        <v>26</v>
      </c>
      <c r="K37" s="483"/>
      <c r="L37" s="483" t="s">
        <v>27</v>
      </c>
      <c r="M37" s="483"/>
      <c r="N37" s="74" t="s">
        <v>28</v>
      </c>
      <c r="O37" s="74" t="s">
        <v>29</v>
      </c>
      <c r="P37" s="74" t="s">
        <v>30</v>
      </c>
      <c r="Q37" s="75" t="s">
        <v>31</v>
      </c>
    </row>
    <row r="38" spans="1:17" x14ac:dyDescent="0.3">
      <c r="A38" s="163"/>
      <c r="B38" s="89"/>
      <c r="C38" s="565"/>
      <c r="D38" s="565"/>
      <c r="E38" s="89"/>
      <c r="F38" s="565"/>
      <c r="G38" s="565"/>
      <c r="H38" s="565"/>
      <c r="I38" s="565"/>
      <c r="J38" s="565"/>
      <c r="K38" s="565"/>
      <c r="L38" s="565"/>
      <c r="M38" s="565"/>
      <c r="N38" s="90"/>
      <c r="O38" s="90"/>
      <c r="P38" s="90"/>
      <c r="Q38" s="128">
        <v>32139</v>
      </c>
    </row>
    <row r="39" spans="1:17" ht="15.75" customHeight="1" x14ac:dyDescent="0.3">
      <c r="A39" s="82"/>
      <c r="I39" s="711" t="s">
        <v>325</v>
      </c>
      <c r="J39" s="711"/>
      <c r="K39" s="711"/>
      <c r="L39" s="711"/>
      <c r="M39" s="711"/>
      <c r="N39" s="711"/>
      <c r="O39" s="711"/>
      <c r="P39" s="603">
        <f>+A38+B38+C38+E38+F38+H38+J38+L38+N38+O38+P38+Q38</f>
        <v>32139</v>
      </c>
      <c r="Q39" s="460"/>
    </row>
    <row r="40" spans="1:17" x14ac:dyDescent="0.3">
      <c r="A40" s="82"/>
      <c r="J40" s="80"/>
      <c r="Q40" s="85"/>
    </row>
    <row r="41" spans="1:17" ht="12" customHeight="1" x14ac:dyDescent="0.3">
      <c r="A41" s="82"/>
      <c r="J41" s="80"/>
      <c r="Q41" s="85"/>
    </row>
    <row r="42" spans="1:17" hidden="1" x14ac:dyDescent="0.3">
      <c r="A42" s="542"/>
      <c r="B42" s="543"/>
      <c r="C42" s="543"/>
      <c r="D42" s="543"/>
      <c r="E42" s="543"/>
      <c r="F42" s="543"/>
      <c r="G42" s="543"/>
      <c r="H42" s="543"/>
      <c r="I42" s="543"/>
      <c r="J42" s="543"/>
      <c r="K42" s="543"/>
      <c r="L42" s="543"/>
      <c r="M42" s="543"/>
      <c r="N42" s="543"/>
      <c r="O42" s="543"/>
      <c r="P42" s="543"/>
      <c r="Q42" s="544"/>
    </row>
    <row r="43" spans="1:17" x14ac:dyDescent="0.3">
      <c r="A43" s="277" t="s">
        <v>36</v>
      </c>
      <c r="B43" s="278"/>
      <c r="C43" s="278"/>
      <c r="D43" s="278"/>
      <c r="E43" s="278"/>
      <c r="F43" s="278"/>
      <c r="G43" s="278"/>
      <c r="H43" s="278"/>
      <c r="I43" s="278"/>
      <c r="J43" s="278"/>
      <c r="K43" s="278"/>
      <c r="L43" s="278"/>
      <c r="M43" s="278"/>
      <c r="N43" s="278"/>
      <c r="O43" s="278"/>
      <c r="P43" s="278"/>
      <c r="Q43" s="279"/>
    </row>
    <row r="44" spans="1:17" x14ac:dyDescent="0.3">
      <c r="A44" s="468" t="s">
        <v>35</v>
      </c>
      <c r="B44" s="469"/>
      <c r="C44" s="470" t="s">
        <v>318</v>
      </c>
      <c r="D44" s="470"/>
      <c r="E44" s="470"/>
      <c r="F44" s="470"/>
      <c r="G44" s="470"/>
      <c r="H44" s="470"/>
      <c r="I44" s="470"/>
      <c r="J44" s="470"/>
      <c r="K44" s="470"/>
      <c r="L44" s="470"/>
      <c r="M44" s="470"/>
      <c r="N44" s="470"/>
      <c r="O44" s="470"/>
      <c r="P44" s="470"/>
      <c r="Q44" s="471"/>
    </row>
    <row r="45" spans="1:17" x14ac:dyDescent="0.3">
      <c r="A45" s="468" t="s">
        <v>59</v>
      </c>
      <c r="B45" s="469"/>
      <c r="C45" s="470" t="s">
        <v>324</v>
      </c>
      <c r="D45" s="470"/>
      <c r="E45" s="470"/>
      <c r="F45" s="470"/>
      <c r="G45" s="470"/>
      <c r="H45" s="470"/>
      <c r="I45" s="470"/>
      <c r="J45" s="470"/>
      <c r="K45" s="470"/>
      <c r="L45" s="470"/>
      <c r="M45" s="470"/>
      <c r="N45" s="470"/>
      <c r="O45" s="470"/>
      <c r="P45" s="470"/>
      <c r="Q45" s="471"/>
    </row>
    <row r="46" spans="1:17" x14ac:dyDescent="0.3">
      <c r="A46" s="472" t="s">
        <v>90</v>
      </c>
      <c r="B46" s="473"/>
      <c r="C46" s="645" t="s">
        <v>93</v>
      </c>
      <c r="D46" s="645"/>
      <c r="E46" s="645"/>
      <c r="F46" s="645"/>
      <c r="G46" s="645"/>
      <c r="H46" s="645"/>
      <c r="I46" s="645"/>
      <c r="J46" s="645"/>
      <c r="K46" s="645"/>
      <c r="L46" s="645"/>
      <c r="M46" s="645"/>
      <c r="N46" s="645"/>
      <c r="O46" s="645"/>
      <c r="P46" s="645"/>
      <c r="Q46" s="646"/>
    </row>
    <row r="47" spans="1:17" x14ac:dyDescent="0.3">
      <c r="A47" s="82"/>
      <c r="Q47" s="85"/>
    </row>
    <row r="48" spans="1:17" ht="1.5" customHeight="1" x14ac:dyDescent="0.3">
      <c r="A48" s="475" t="s">
        <v>84</v>
      </c>
      <c r="B48" s="476"/>
      <c r="C48" s="476"/>
      <c r="D48" s="476"/>
      <c r="E48" s="476"/>
      <c r="F48" s="476"/>
      <c r="G48" s="476"/>
      <c r="H48" s="476"/>
      <c r="I48" s="476"/>
      <c r="J48" s="476"/>
      <c r="K48" s="476"/>
      <c r="L48" s="476"/>
      <c r="M48" s="476"/>
      <c r="N48" s="476"/>
      <c r="O48" s="476"/>
      <c r="P48" s="476"/>
      <c r="Q48" s="477"/>
    </row>
    <row r="49" spans="1:17" hidden="1" x14ac:dyDescent="0.3">
      <c r="A49" s="145" t="s">
        <v>20</v>
      </c>
      <c r="B49" s="146" t="s">
        <v>21</v>
      </c>
      <c r="C49" s="712" t="s">
        <v>22</v>
      </c>
      <c r="D49" s="712"/>
      <c r="E49" s="146" t="s">
        <v>23</v>
      </c>
      <c r="F49" s="712" t="s">
        <v>24</v>
      </c>
      <c r="G49" s="712"/>
      <c r="H49" s="712" t="s">
        <v>25</v>
      </c>
      <c r="I49" s="712"/>
      <c r="J49" s="712" t="s">
        <v>26</v>
      </c>
      <c r="K49" s="712"/>
      <c r="L49" s="712" t="s">
        <v>27</v>
      </c>
      <c r="M49" s="712"/>
      <c r="N49" s="146" t="s">
        <v>28</v>
      </c>
      <c r="O49" s="146" t="s">
        <v>29</v>
      </c>
      <c r="P49" s="146" t="s">
        <v>30</v>
      </c>
      <c r="Q49" s="147" t="s">
        <v>31</v>
      </c>
    </row>
    <row r="50" spans="1:17" x14ac:dyDescent="0.3">
      <c r="A50" s="480" t="s">
        <v>84</v>
      </c>
      <c r="B50" s="481"/>
      <c r="C50" s="481"/>
      <c r="D50" s="481"/>
      <c r="E50" s="481"/>
      <c r="F50" s="481"/>
      <c r="G50" s="481"/>
      <c r="H50" s="481"/>
      <c r="I50" s="481"/>
      <c r="J50" s="481"/>
      <c r="K50" s="481"/>
      <c r="L50" s="481"/>
      <c r="M50" s="481"/>
      <c r="N50" s="481"/>
      <c r="O50" s="481"/>
      <c r="P50" s="481"/>
      <c r="Q50" s="482"/>
    </row>
    <row r="51" spans="1:17" x14ac:dyDescent="0.3">
      <c r="A51" s="73" t="s">
        <v>20</v>
      </c>
      <c r="B51" s="74" t="s">
        <v>21</v>
      </c>
      <c r="C51" s="483" t="s">
        <v>22</v>
      </c>
      <c r="D51" s="483"/>
      <c r="E51" s="74" t="s">
        <v>23</v>
      </c>
      <c r="F51" s="483" t="s">
        <v>24</v>
      </c>
      <c r="G51" s="483"/>
      <c r="H51" s="483" t="s">
        <v>25</v>
      </c>
      <c r="I51" s="483"/>
      <c r="J51" s="483" t="s">
        <v>26</v>
      </c>
      <c r="K51" s="483"/>
      <c r="L51" s="483" t="s">
        <v>27</v>
      </c>
      <c r="M51" s="483"/>
      <c r="N51" s="74" t="s">
        <v>28</v>
      </c>
      <c r="O51" s="74" t="s">
        <v>29</v>
      </c>
      <c r="P51" s="74" t="s">
        <v>30</v>
      </c>
      <c r="Q51" s="75" t="s">
        <v>31</v>
      </c>
    </row>
    <row r="52" spans="1:17" x14ac:dyDescent="0.3">
      <c r="A52" s="164"/>
      <c r="B52" s="86"/>
      <c r="C52" s="552"/>
      <c r="D52" s="552"/>
      <c r="E52" s="86"/>
      <c r="F52" s="552"/>
      <c r="G52" s="552"/>
      <c r="H52" s="552"/>
      <c r="I52" s="552"/>
      <c r="J52" s="552"/>
      <c r="K52" s="552"/>
      <c r="L52" s="552"/>
      <c r="M52" s="552"/>
      <c r="N52" s="70"/>
      <c r="O52" s="70"/>
      <c r="P52" s="70"/>
      <c r="Q52" s="137">
        <v>409919</v>
      </c>
    </row>
    <row r="53" spans="1:17" x14ac:dyDescent="0.3">
      <c r="A53" s="82"/>
      <c r="O53" s="80" t="s">
        <v>32</v>
      </c>
      <c r="P53" s="603">
        <f>+A52+B52+C52+E52+F52+H52+J52+L52+N52+O52+P52+Q52</f>
        <v>409919</v>
      </c>
      <c r="Q53" s="460"/>
    </row>
    <row r="54" spans="1:17" x14ac:dyDescent="0.3">
      <c r="A54" s="82"/>
      <c r="K54" s="543" t="s">
        <v>326</v>
      </c>
      <c r="L54" s="543"/>
      <c r="M54" s="543"/>
      <c r="N54" s="543"/>
      <c r="O54" s="543"/>
      <c r="P54" s="543"/>
      <c r="Q54" s="239">
        <f>+(P39*1000)/P53</f>
        <v>78.403294309363559</v>
      </c>
    </row>
    <row r="55" spans="1:17" ht="17.25" customHeight="1" x14ac:dyDescent="0.3">
      <c r="A55" s="713" t="s">
        <v>86</v>
      </c>
      <c r="B55" s="714"/>
      <c r="C55" s="714"/>
      <c r="D55" s="714"/>
      <c r="E55" s="714"/>
      <c r="F55" s="714"/>
      <c r="G55" s="714"/>
      <c r="H55" s="714"/>
      <c r="I55" s="714"/>
      <c r="J55" s="714"/>
      <c r="K55" s="714"/>
      <c r="L55" s="714"/>
      <c r="M55" s="714"/>
      <c r="N55" s="714"/>
      <c r="O55" s="714"/>
      <c r="P55" s="459">
        <f>+Q54*1.15</f>
        <v>90.163788455768085</v>
      </c>
      <c r="Q55" s="715"/>
    </row>
    <row r="56" spans="1:17" ht="4.7" customHeight="1" x14ac:dyDescent="0.3">
      <c r="A56" s="82"/>
      <c r="O56" s="80"/>
      <c r="P56" s="127"/>
      <c r="Q56" s="85"/>
    </row>
    <row r="57" spans="1:17" x14ac:dyDescent="0.3">
      <c r="A57" s="277" t="s">
        <v>85</v>
      </c>
      <c r="B57" s="278"/>
      <c r="C57" s="278"/>
      <c r="D57" s="278"/>
      <c r="E57" s="278"/>
      <c r="F57" s="278"/>
      <c r="G57" s="278"/>
      <c r="H57" s="278"/>
      <c r="I57" s="278"/>
      <c r="J57" s="278"/>
      <c r="K57" s="278"/>
      <c r="L57" s="278"/>
      <c r="M57" s="278"/>
      <c r="N57" s="278"/>
      <c r="O57" s="278"/>
      <c r="P57" s="278"/>
      <c r="Q57" s="279"/>
    </row>
    <row r="58" spans="1:17" x14ac:dyDescent="0.3">
      <c r="A58" s="598" t="s">
        <v>33</v>
      </c>
      <c r="B58" s="599"/>
      <c r="C58" s="599"/>
      <c r="D58" s="599"/>
      <c r="E58" s="599"/>
      <c r="F58" s="599"/>
      <c r="G58" s="599"/>
      <c r="H58" s="599"/>
      <c r="I58" s="599"/>
      <c r="J58" s="599"/>
      <c r="K58" s="599"/>
      <c r="L58" s="599"/>
      <c r="M58" s="599"/>
      <c r="N58" s="599"/>
      <c r="O58" s="599"/>
      <c r="P58" s="599"/>
      <c r="Q58" s="600"/>
    </row>
    <row r="59" spans="1:17" x14ac:dyDescent="0.3">
      <c r="A59" s="708" t="s">
        <v>34</v>
      </c>
      <c r="B59" s="709"/>
      <c r="C59" s="709"/>
      <c r="D59" s="709"/>
      <c r="E59" s="709"/>
      <c r="F59" s="709"/>
      <c r="G59" s="709"/>
      <c r="H59" s="709"/>
      <c r="I59" s="709"/>
      <c r="J59" s="709"/>
      <c r="K59" s="709"/>
      <c r="L59" s="709"/>
      <c r="M59" s="709"/>
      <c r="N59" s="709"/>
      <c r="O59" s="709"/>
      <c r="P59" s="709"/>
      <c r="Q59" s="710"/>
    </row>
    <row r="60" spans="1:17" ht="14.25" customHeight="1" x14ac:dyDescent="0.3">
      <c r="A60" s="468" t="s">
        <v>35</v>
      </c>
      <c r="B60" s="469"/>
      <c r="C60" s="470" t="s">
        <v>322</v>
      </c>
      <c r="D60" s="470"/>
      <c r="E60" s="470"/>
      <c r="F60" s="470"/>
      <c r="G60" s="470"/>
      <c r="H60" s="470"/>
      <c r="I60" s="470"/>
      <c r="J60" s="470"/>
      <c r="K60" s="470"/>
      <c r="L60" s="470"/>
      <c r="M60" s="470"/>
      <c r="N60" s="470"/>
      <c r="O60" s="470"/>
      <c r="P60" s="470"/>
      <c r="Q60" s="471"/>
    </row>
    <row r="61" spans="1:17" ht="14.25" customHeight="1" x14ac:dyDescent="0.3">
      <c r="A61" s="468" t="s">
        <v>59</v>
      </c>
      <c r="B61" s="469"/>
      <c r="C61" s="470" t="s">
        <v>323</v>
      </c>
      <c r="D61" s="470"/>
      <c r="E61" s="470"/>
      <c r="F61" s="470"/>
      <c r="G61" s="470"/>
      <c r="H61" s="470"/>
      <c r="I61" s="470"/>
      <c r="J61" s="470"/>
      <c r="K61" s="470"/>
      <c r="L61" s="470"/>
      <c r="M61" s="470"/>
      <c r="N61" s="470"/>
      <c r="O61" s="470"/>
      <c r="P61" s="470"/>
      <c r="Q61" s="471"/>
    </row>
    <row r="62" spans="1:17" x14ac:dyDescent="0.3">
      <c r="A62" s="472" t="s">
        <v>90</v>
      </c>
      <c r="B62" s="473"/>
      <c r="C62" s="645" t="s">
        <v>93</v>
      </c>
      <c r="D62" s="645"/>
      <c r="E62" s="645"/>
      <c r="F62" s="645"/>
      <c r="G62" s="645"/>
      <c r="H62" s="645"/>
      <c r="I62" s="645"/>
      <c r="J62" s="645"/>
      <c r="K62" s="645"/>
      <c r="L62" s="645"/>
      <c r="M62" s="645"/>
      <c r="N62" s="645"/>
      <c r="O62" s="645"/>
      <c r="P62" s="645"/>
      <c r="Q62" s="646"/>
    </row>
    <row r="63" spans="1:17" x14ac:dyDescent="0.3">
      <c r="A63" s="82"/>
      <c r="Q63" s="85"/>
    </row>
    <row r="64" spans="1:17" ht="28.5" customHeight="1" x14ac:dyDescent="0.3">
      <c r="A64" s="480" t="s">
        <v>84</v>
      </c>
      <c r="B64" s="481"/>
      <c r="C64" s="481"/>
      <c r="D64" s="481"/>
      <c r="E64" s="481"/>
      <c r="F64" s="481"/>
      <c r="G64" s="481"/>
      <c r="H64" s="481"/>
      <c r="I64" s="481"/>
      <c r="J64" s="481"/>
      <c r="K64" s="481"/>
      <c r="L64" s="481"/>
      <c r="M64" s="481"/>
      <c r="N64" s="481"/>
      <c r="O64" s="481"/>
      <c r="P64" s="481"/>
      <c r="Q64" s="482"/>
    </row>
    <row r="65" spans="1:17" x14ac:dyDescent="0.3">
      <c r="A65" s="73" t="s">
        <v>20</v>
      </c>
      <c r="B65" s="74" t="s">
        <v>21</v>
      </c>
      <c r="C65" s="483" t="s">
        <v>22</v>
      </c>
      <c r="D65" s="483"/>
      <c r="E65" s="74" t="s">
        <v>23</v>
      </c>
      <c r="F65" s="483" t="s">
        <v>24</v>
      </c>
      <c r="G65" s="483"/>
      <c r="H65" s="483" t="s">
        <v>25</v>
      </c>
      <c r="I65" s="483"/>
      <c r="J65" s="483" t="s">
        <v>26</v>
      </c>
      <c r="K65" s="483"/>
      <c r="L65" s="483" t="s">
        <v>27</v>
      </c>
      <c r="M65" s="483"/>
      <c r="N65" s="74" t="s">
        <v>28</v>
      </c>
      <c r="O65" s="74" t="s">
        <v>29</v>
      </c>
      <c r="P65" s="74" t="s">
        <v>30</v>
      </c>
      <c r="Q65" s="75" t="s">
        <v>31</v>
      </c>
    </row>
    <row r="66" spans="1:17" x14ac:dyDescent="0.3">
      <c r="A66" s="98"/>
      <c r="B66" s="72"/>
      <c r="C66" s="565"/>
      <c r="D66" s="565"/>
      <c r="E66" s="72"/>
      <c r="F66" s="565"/>
      <c r="G66" s="565"/>
      <c r="H66" s="565"/>
      <c r="I66" s="565"/>
      <c r="J66" s="565"/>
      <c r="K66" s="565"/>
      <c r="L66" s="565"/>
      <c r="M66" s="565"/>
      <c r="N66" s="99"/>
      <c r="O66" s="99"/>
      <c r="P66" s="99"/>
      <c r="Q66" s="100"/>
    </row>
    <row r="67" spans="1:17" x14ac:dyDescent="0.3">
      <c r="A67" s="82"/>
      <c r="O67" s="80" t="s">
        <v>32</v>
      </c>
      <c r="P67" s="603">
        <f>+C66+H66+N66+Q66</f>
        <v>0</v>
      </c>
      <c r="Q67" s="460"/>
    </row>
    <row r="68" spans="1:17" x14ac:dyDescent="0.3">
      <c r="A68" s="542"/>
      <c r="B68" s="543"/>
      <c r="C68" s="543"/>
      <c r="D68" s="543"/>
      <c r="E68" s="543"/>
      <c r="F68" s="543"/>
      <c r="G68" s="543"/>
      <c r="H68" s="543"/>
      <c r="I68" s="543"/>
      <c r="J68" s="543"/>
      <c r="K68" s="543"/>
      <c r="L68" s="543"/>
      <c r="M68" s="543"/>
      <c r="N68" s="543"/>
      <c r="O68" s="543"/>
      <c r="P68" s="543"/>
      <c r="Q68" s="544"/>
    </row>
    <row r="69" spans="1:17" x14ac:dyDescent="0.3">
      <c r="A69" s="277" t="s">
        <v>36</v>
      </c>
      <c r="B69" s="278"/>
      <c r="C69" s="278"/>
      <c r="D69" s="278"/>
      <c r="E69" s="278"/>
      <c r="F69" s="278"/>
      <c r="G69" s="278"/>
      <c r="H69" s="278"/>
      <c r="I69" s="278"/>
      <c r="J69" s="278"/>
      <c r="K69" s="278"/>
      <c r="L69" s="278"/>
      <c r="M69" s="278"/>
      <c r="N69" s="278"/>
      <c r="O69" s="278"/>
      <c r="P69" s="278"/>
      <c r="Q69" s="279"/>
    </row>
    <row r="70" spans="1:17" ht="14.25" customHeight="1" x14ac:dyDescent="0.3">
      <c r="A70" s="468" t="s">
        <v>35</v>
      </c>
      <c r="B70" s="469"/>
      <c r="C70" s="470" t="s">
        <v>318</v>
      </c>
      <c r="D70" s="470"/>
      <c r="E70" s="470"/>
      <c r="F70" s="470"/>
      <c r="G70" s="470"/>
      <c r="H70" s="470"/>
      <c r="I70" s="470"/>
      <c r="J70" s="470"/>
      <c r="K70" s="470"/>
      <c r="L70" s="470"/>
      <c r="M70" s="470"/>
      <c r="N70" s="470"/>
      <c r="O70" s="470"/>
      <c r="P70" s="470"/>
      <c r="Q70" s="471"/>
    </row>
    <row r="71" spans="1:17" ht="14.25" customHeight="1" x14ac:dyDescent="0.3">
      <c r="A71" s="468" t="s">
        <v>59</v>
      </c>
      <c r="B71" s="469"/>
      <c r="C71" s="470" t="s">
        <v>324</v>
      </c>
      <c r="D71" s="470"/>
      <c r="E71" s="470"/>
      <c r="F71" s="470"/>
      <c r="G71" s="470"/>
      <c r="H71" s="470"/>
      <c r="I71" s="470"/>
      <c r="J71" s="470"/>
      <c r="K71" s="470"/>
      <c r="L71" s="470"/>
      <c r="M71" s="470"/>
      <c r="N71" s="470"/>
      <c r="O71" s="470"/>
      <c r="P71" s="470"/>
      <c r="Q71" s="471"/>
    </row>
    <row r="72" spans="1:17" x14ac:dyDescent="0.3">
      <c r="A72" s="472" t="s">
        <v>90</v>
      </c>
      <c r="B72" s="473"/>
      <c r="C72" s="645" t="s">
        <v>93</v>
      </c>
      <c r="D72" s="645"/>
      <c r="E72" s="645"/>
      <c r="F72" s="645"/>
      <c r="G72" s="645"/>
      <c r="H72" s="645"/>
      <c r="I72" s="645"/>
      <c r="J72" s="645"/>
      <c r="K72" s="645"/>
      <c r="L72" s="645"/>
      <c r="M72" s="645"/>
      <c r="N72" s="645"/>
      <c r="O72" s="645"/>
      <c r="P72" s="645"/>
      <c r="Q72" s="646"/>
    </row>
    <row r="73" spans="1:17" x14ac:dyDescent="0.3">
      <c r="A73" s="82"/>
      <c r="Q73" s="85"/>
    </row>
    <row r="74" spans="1:17" x14ac:dyDescent="0.3">
      <c r="A74" s="480" t="s">
        <v>84</v>
      </c>
      <c r="B74" s="481"/>
      <c r="C74" s="481"/>
      <c r="D74" s="481"/>
      <c r="E74" s="481"/>
      <c r="F74" s="481"/>
      <c r="G74" s="481"/>
      <c r="H74" s="481"/>
      <c r="I74" s="481"/>
      <c r="J74" s="481"/>
      <c r="K74" s="481"/>
      <c r="L74" s="481"/>
      <c r="M74" s="481"/>
      <c r="N74" s="481"/>
      <c r="O74" s="481"/>
      <c r="P74" s="481"/>
      <c r="Q74" s="482"/>
    </row>
    <row r="75" spans="1:17" x14ac:dyDescent="0.3">
      <c r="A75" s="73" t="s">
        <v>20</v>
      </c>
      <c r="B75" s="74" t="s">
        <v>21</v>
      </c>
      <c r="C75" s="483" t="s">
        <v>22</v>
      </c>
      <c r="D75" s="483"/>
      <c r="E75" s="74" t="s">
        <v>23</v>
      </c>
      <c r="F75" s="483" t="s">
        <v>24</v>
      </c>
      <c r="G75" s="483"/>
      <c r="H75" s="483" t="s">
        <v>25</v>
      </c>
      <c r="I75" s="483"/>
      <c r="J75" s="483" t="s">
        <v>26</v>
      </c>
      <c r="K75" s="483"/>
      <c r="L75" s="483" t="s">
        <v>27</v>
      </c>
      <c r="M75" s="483"/>
      <c r="N75" s="74" t="s">
        <v>28</v>
      </c>
      <c r="O75" s="74" t="s">
        <v>29</v>
      </c>
      <c r="P75" s="74" t="s">
        <v>30</v>
      </c>
      <c r="Q75" s="75" t="s">
        <v>31</v>
      </c>
    </row>
    <row r="76" spans="1:17" x14ac:dyDescent="0.3">
      <c r="A76" s="101"/>
      <c r="B76" s="102"/>
      <c r="C76" s="552"/>
      <c r="D76" s="552"/>
      <c r="E76" s="102"/>
      <c r="F76" s="552"/>
      <c r="G76" s="552"/>
      <c r="H76" s="552"/>
      <c r="I76" s="552"/>
      <c r="J76" s="552"/>
      <c r="K76" s="552"/>
      <c r="L76" s="552"/>
      <c r="M76" s="552"/>
      <c r="N76" s="103"/>
      <c r="O76" s="103"/>
      <c r="P76" s="103"/>
      <c r="Q76" s="104"/>
    </row>
    <row r="77" spans="1:17" x14ac:dyDescent="0.3">
      <c r="A77" s="82"/>
      <c r="O77" s="80" t="s">
        <v>32</v>
      </c>
      <c r="P77" s="603">
        <f>+C76+H76+N76+Q76</f>
        <v>0</v>
      </c>
      <c r="Q77" s="460"/>
    </row>
    <row r="78" spans="1:17" x14ac:dyDescent="0.3">
      <c r="A78" s="82"/>
      <c r="O78" s="80"/>
      <c r="P78" s="148"/>
      <c r="Q78" s="149"/>
    </row>
    <row r="79" spans="1:17" x14ac:dyDescent="0.3">
      <c r="A79" s="713" t="s">
        <v>87</v>
      </c>
      <c r="B79" s="714"/>
      <c r="C79" s="714"/>
      <c r="D79" s="714"/>
      <c r="E79" s="714"/>
      <c r="F79" s="714"/>
      <c r="G79" s="714"/>
      <c r="H79" s="714"/>
      <c r="I79" s="714"/>
      <c r="J79" s="714"/>
      <c r="K79" s="714"/>
      <c r="L79" s="714"/>
      <c r="M79" s="714"/>
      <c r="N79" s="714"/>
      <c r="O79" s="714"/>
      <c r="P79" s="716"/>
      <c r="Q79" s="717"/>
    </row>
    <row r="80" spans="1:17" x14ac:dyDescent="0.3">
      <c r="A80" s="82"/>
      <c r="Q80" s="85"/>
    </row>
    <row r="81" spans="1:17" x14ac:dyDescent="0.3">
      <c r="A81" s="620" t="s">
        <v>82</v>
      </c>
      <c r="B81" s="621"/>
      <c r="C81" s="621"/>
      <c r="D81" s="621"/>
      <c r="E81" s="621"/>
      <c r="F81" s="621"/>
      <c r="G81" s="621"/>
      <c r="H81" s="621"/>
      <c r="I81" s="621"/>
      <c r="J81" s="621"/>
      <c r="K81" s="621"/>
      <c r="L81" s="621"/>
      <c r="M81" s="621"/>
      <c r="N81" s="621"/>
      <c r="O81" s="621"/>
      <c r="P81" s="718">
        <f>(P79/P55)</f>
        <v>0</v>
      </c>
      <c r="Q81" s="719"/>
    </row>
    <row r="82" spans="1:17" x14ac:dyDescent="0.3">
      <c r="A82" s="82"/>
      <c r="Q82" s="85"/>
    </row>
    <row r="83" spans="1:17" x14ac:dyDescent="0.3">
      <c r="A83" s="720" t="s">
        <v>94</v>
      </c>
      <c r="B83" s="721"/>
      <c r="C83" s="721"/>
      <c r="D83" s="724"/>
      <c r="E83" s="724"/>
      <c r="F83" s="724"/>
      <c r="G83" s="724"/>
      <c r="H83" s="724"/>
      <c r="I83" s="724"/>
      <c r="J83" s="724"/>
      <c r="K83" s="724"/>
      <c r="L83" s="724"/>
      <c r="M83" s="724"/>
      <c r="N83" s="724"/>
      <c r="O83" s="724"/>
      <c r="P83" s="724"/>
      <c r="Q83" s="725"/>
    </row>
    <row r="84" spans="1:17" ht="56.25" customHeight="1" x14ac:dyDescent="0.3">
      <c r="A84" s="722"/>
      <c r="B84" s="723"/>
      <c r="C84" s="723"/>
      <c r="D84" s="726"/>
      <c r="E84" s="726"/>
      <c r="F84" s="726"/>
      <c r="G84" s="726"/>
      <c r="H84" s="726"/>
      <c r="I84" s="726"/>
      <c r="J84" s="726"/>
      <c r="K84" s="726"/>
      <c r="L84" s="726"/>
      <c r="M84" s="726"/>
      <c r="N84" s="726"/>
      <c r="O84" s="726"/>
      <c r="P84" s="726"/>
      <c r="Q84" s="727"/>
    </row>
    <row r="85" spans="1:17" x14ac:dyDescent="0.3">
      <c r="A85" s="82"/>
      <c r="Q85" s="85"/>
    </row>
    <row r="86" spans="1:17" x14ac:dyDescent="0.3">
      <c r="A86" s="732" t="s">
        <v>95</v>
      </c>
      <c r="B86" s="733"/>
      <c r="C86" s="733"/>
      <c r="D86" s="733"/>
      <c r="Q86" s="85"/>
    </row>
    <row r="87" spans="1:17" x14ac:dyDescent="0.3">
      <c r="A87" s="82"/>
      <c r="Q87" s="85"/>
    </row>
    <row r="88" spans="1:17" x14ac:dyDescent="0.3">
      <c r="A88" s="82"/>
      <c r="Q88" s="85"/>
    </row>
    <row r="89" spans="1:17" x14ac:dyDescent="0.3">
      <c r="A89" s="277" t="s">
        <v>291</v>
      </c>
      <c r="B89" s="278"/>
      <c r="C89" s="278"/>
      <c r="D89" s="278"/>
      <c r="E89" s="278"/>
      <c r="F89" s="278"/>
      <c r="G89" s="278"/>
      <c r="H89" s="278"/>
      <c r="I89" s="278"/>
      <c r="J89" s="278"/>
      <c r="K89" s="278"/>
      <c r="L89" s="278"/>
      <c r="M89" s="278"/>
      <c r="N89" s="278"/>
      <c r="O89" s="278"/>
      <c r="P89" s="278"/>
      <c r="Q89" s="279"/>
    </row>
    <row r="90" spans="1:17" x14ac:dyDescent="0.3">
      <c r="A90" s="668" t="s">
        <v>64</v>
      </c>
      <c r="B90" s="669" t="s">
        <v>59</v>
      </c>
      <c r="C90" s="734" t="s">
        <v>65</v>
      </c>
      <c r="D90" s="734"/>
      <c r="E90" s="734"/>
      <c r="F90" s="734"/>
      <c r="G90" s="734"/>
      <c r="H90" s="734"/>
      <c r="I90" s="734"/>
      <c r="J90" s="734"/>
      <c r="K90" s="734"/>
      <c r="L90" s="734"/>
      <c r="M90" s="734"/>
      <c r="N90" s="734"/>
      <c r="O90" s="734"/>
      <c r="P90" s="669" t="s">
        <v>79</v>
      </c>
      <c r="Q90" s="677" t="s">
        <v>80</v>
      </c>
    </row>
    <row r="91" spans="1:17" ht="38.25" customHeight="1" x14ac:dyDescent="0.3">
      <c r="A91" s="668"/>
      <c r="B91" s="669"/>
      <c r="C91" s="130" t="s">
        <v>66</v>
      </c>
      <c r="D91" s="130" t="s">
        <v>67</v>
      </c>
      <c r="E91" s="130" t="s">
        <v>68</v>
      </c>
      <c r="F91" s="130" t="s">
        <v>69</v>
      </c>
      <c r="G91" s="130" t="s">
        <v>70</v>
      </c>
      <c r="H91" s="130" t="s">
        <v>71</v>
      </c>
      <c r="I91" s="130" t="s">
        <v>72</v>
      </c>
      <c r="J91" s="130" t="s">
        <v>73</v>
      </c>
      <c r="K91" s="130" t="s">
        <v>74</v>
      </c>
      <c r="L91" s="130" t="s">
        <v>75</v>
      </c>
      <c r="M91" s="130" t="s">
        <v>76</v>
      </c>
      <c r="N91" s="130" t="s">
        <v>77</v>
      </c>
      <c r="O91" s="130" t="s">
        <v>78</v>
      </c>
      <c r="P91" s="669"/>
      <c r="Q91" s="677"/>
    </row>
    <row r="92" spans="1:17" ht="22.5" customHeight="1" x14ac:dyDescent="0.3">
      <c r="A92" s="730" t="s">
        <v>200</v>
      </c>
      <c r="B92" s="489" t="s">
        <v>335</v>
      </c>
      <c r="C92" s="157" t="s">
        <v>97</v>
      </c>
      <c r="D92" s="170"/>
      <c r="E92" s="171"/>
      <c r="F92" s="241">
        <v>605860.07999999996</v>
      </c>
      <c r="G92" s="171"/>
      <c r="H92" s="171"/>
      <c r="I92" s="171"/>
      <c r="J92" s="171"/>
      <c r="K92" s="172"/>
      <c r="L92" s="172"/>
      <c r="M92" s="172"/>
      <c r="N92" s="172"/>
      <c r="O92" s="172"/>
      <c r="P92" s="254">
        <f>+O92+N92+M92+L92+K92+J92+I92+H92+G92+F92+E92+D92</f>
        <v>605860.07999999996</v>
      </c>
      <c r="Q92" s="731">
        <f>+P93/P92</f>
        <v>0.19689052627464745</v>
      </c>
    </row>
    <row r="93" spans="1:17" ht="22.5" customHeight="1" x14ac:dyDescent="0.3">
      <c r="A93" s="730"/>
      <c r="B93" s="489"/>
      <c r="C93" s="141" t="s">
        <v>96</v>
      </c>
      <c r="D93" s="165"/>
      <c r="E93" s="63"/>
      <c r="F93" s="242">
        <v>119288.11</v>
      </c>
      <c r="G93" s="63"/>
      <c r="H93" s="63"/>
      <c r="I93" s="63"/>
      <c r="J93" s="63"/>
      <c r="K93" s="89"/>
      <c r="L93" s="89"/>
      <c r="M93" s="89"/>
      <c r="N93" s="89"/>
      <c r="O93" s="89"/>
      <c r="P93" s="255">
        <f t="shared" ref="P93:P129" si="0">+O93+N93+M93+L93+K93+J93+I93+H93+G93+F93+E93+D93</f>
        <v>119288.11</v>
      </c>
      <c r="Q93" s="731"/>
    </row>
    <row r="94" spans="1:17" ht="11.25" customHeight="1" x14ac:dyDescent="0.3">
      <c r="A94" s="730" t="s">
        <v>159</v>
      </c>
      <c r="B94" s="489" t="s">
        <v>355</v>
      </c>
      <c r="C94" s="157" t="s">
        <v>97</v>
      </c>
      <c r="D94" s="170"/>
      <c r="E94" s="171"/>
      <c r="F94" s="241">
        <v>96311.12</v>
      </c>
      <c r="G94" s="171"/>
      <c r="H94" s="171"/>
      <c r="I94" s="171"/>
      <c r="J94" s="171"/>
      <c r="K94" s="172"/>
      <c r="L94" s="172"/>
      <c r="M94" s="172"/>
      <c r="N94" s="172"/>
      <c r="O94" s="172"/>
      <c r="P94" s="254">
        <f t="shared" si="0"/>
        <v>96311.12</v>
      </c>
      <c r="Q94" s="731">
        <f>+P95/P94</f>
        <v>0.28764310912384783</v>
      </c>
    </row>
    <row r="95" spans="1:17" ht="11.25" customHeight="1" x14ac:dyDescent="0.3">
      <c r="A95" s="730"/>
      <c r="B95" s="489"/>
      <c r="C95" s="141" t="s">
        <v>96</v>
      </c>
      <c r="D95" s="165"/>
      <c r="E95" s="63"/>
      <c r="F95" s="242">
        <v>27703.23</v>
      </c>
      <c r="G95" s="63"/>
      <c r="H95" s="63"/>
      <c r="I95" s="63"/>
      <c r="J95" s="63"/>
      <c r="K95" s="89"/>
      <c r="L95" s="89"/>
      <c r="M95" s="89"/>
      <c r="N95" s="89"/>
      <c r="O95" s="89"/>
      <c r="P95" s="255">
        <f t="shared" si="0"/>
        <v>27703.23</v>
      </c>
      <c r="Q95" s="731"/>
    </row>
    <row r="96" spans="1:17" ht="14.25" customHeight="1" x14ac:dyDescent="0.3">
      <c r="A96" s="730" t="s">
        <v>165</v>
      </c>
      <c r="B96" s="489" t="s">
        <v>335</v>
      </c>
      <c r="C96" s="157" t="s">
        <v>97</v>
      </c>
      <c r="D96" s="170"/>
      <c r="E96" s="171"/>
      <c r="F96" s="241">
        <v>33507.160000000003</v>
      </c>
      <c r="G96" s="171"/>
      <c r="H96" s="171"/>
      <c r="I96" s="171"/>
      <c r="J96" s="171"/>
      <c r="K96" s="172"/>
      <c r="L96" s="172"/>
      <c r="M96" s="172"/>
      <c r="N96" s="172"/>
      <c r="O96" s="172"/>
      <c r="P96" s="254">
        <f t="shared" si="0"/>
        <v>33507.160000000003</v>
      </c>
      <c r="Q96" s="731">
        <f>+P97/P96</f>
        <v>0.57869422535362591</v>
      </c>
    </row>
    <row r="97" spans="1:17" ht="14.25" customHeight="1" x14ac:dyDescent="0.3">
      <c r="A97" s="730"/>
      <c r="B97" s="489"/>
      <c r="C97" s="141" t="s">
        <v>96</v>
      </c>
      <c r="D97" s="165"/>
      <c r="E97" s="63"/>
      <c r="F97" s="242">
        <v>19390.400000000001</v>
      </c>
      <c r="G97" s="63"/>
      <c r="H97" s="63"/>
      <c r="I97" s="63"/>
      <c r="J97" s="63"/>
      <c r="K97" s="89"/>
      <c r="L97" s="89"/>
      <c r="M97" s="89"/>
      <c r="N97" s="89"/>
      <c r="O97" s="89"/>
      <c r="P97" s="255">
        <f t="shared" si="0"/>
        <v>19390.400000000001</v>
      </c>
      <c r="Q97" s="731"/>
    </row>
    <row r="98" spans="1:17" ht="16.5" customHeight="1" x14ac:dyDescent="0.3">
      <c r="A98" s="730" t="s">
        <v>154</v>
      </c>
      <c r="B98" s="489" t="s">
        <v>335</v>
      </c>
      <c r="C98" s="157" t="s">
        <v>97</v>
      </c>
      <c r="D98" s="170"/>
      <c r="E98" s="171"/>
      <c r="F98" s="241">
        <v>21521.279999999999</v>
      </c>
      <c r="G98" s="171"/>
      <c r="H98" s="171"/>
      <c r="I98" s="171"/>
      <c r="J98" s="171"/>
      <c r="K98" s="172"/>
      <c r="L98" s="172"/>
      <c r="M98" s="172"/>
      <c r="N98" s="172"/>
      <c r="O98" s="172"/>
      <c r="P98" s="254">
        <f t="shared" si="0"/>
        <v>21521.279999999999</v>
      </c>
      <c r="Q98" s="731">
        <f>+P99/P98</f>
        <v>0.17147400154637643</v>
      </c>
    </row>
    <row r="99" spans="1:17" ht="16.5" customHeight="1" x14ac:dyDescent="0.3">
      <c r="A99" s="730"/>
      <c r="B99" s="489"/>
      <c r="C99" s="141" t="s">
        <v>96</v>
      </c>
      <c r="D99" s="165"/>
      <c r="E99" s="63"/>
      <c r="F99" s="242">
        <v>3690.34</v>
      </c>
      <c r="G99" s="63"/>
      <c r="H99" s="63"/>
      <c r="I99" s="63"/>
      <c r="J99" s="63"/>
      <c r="K99" s="89"/>
      <c r="L99" s="89"/>
      <c r="M99" s="89"/>
      <c r="N99" s="89"/>
      <c r="O99" s="89"/>
      <c r="P99" s="255">
        <f t="shared" si="0"/>
        <v>3690.34</v>
      </c>
      <c r="Q99" s="731"/>
    </row>
    <row r="100" spans="1:17" ht="26.25" customHeight="1" x14ac:dyDescent="0.3">
      <c r="A100" s="743" t="s">
        <v>174</v>
      </c>
      <c r="B100" s="63"/>
      <c r="C100" s="157" t="s">
        <v>97</v>
      </c>
      <c r="D100" s="170"/>
      <c r="E100" s="171"/>
      <c r="F100" s="241">
        <v>285742.28000000003</v>
      </c>
      <c r="G100" s="171"/>
      <c r="H100" s="171"/>
      <c r="I100" s="171"/>
      <c r="J100" s="171"/>
      <c r="K100" s="172"/>
      <c r="L100" s="172"/>
      <c r="M100" s="172"/>
      <c r="N100" s="172"/>
      <c r="O100" s="172"/>
      <c r="P100" s="254">
        <f t="shared" si="0"/>
        <v>285742.28000000003</v>
      </c>
      <c r="Q100" s="728">
        <f>+P101/P100</f>
        <v>7.2530393472047608E-2</v>
      </c>
    </row>
    <row r="101" spans="1:17" ht="26.25" customHeight="1" x14ac:dyDescent="0.3">
      <c r="A101" s="744"/>
      <c r="B101" s="63" t="s">
        <v>335</v>
      </c>
      <c r="C101" s="141" t="s">
        <v>96</v>
      </c>
      <c r="D101" s="165"/>
      <c r="E101" s="63"/>
      <c r="F101" s="242">
        <v>20725</v>
      </c>
      <c r="G101" s="63"/>
      <c r="H101" s="63"/>
      <c r="I101" s="63"/>
      <c r="J101" s="63"/>
      <c r="K101" s="89"/>
      <c r="L101" s="89"/>
      <c r="M101" s="89"/>
      <c r="N101" s="89"/>
      <c r="O101" s="89"/>
      <c r="P101" s="255">
        <f t="shared" si="0"/>
        <v>20725</v>
      </c>
      <c r="Q101" s="729"/>
    </row>
    <row r="102" spans="1:17" ht="15.75" customHeight="1" x14ac:dyDescent="0.3">
      <c r="A102" s="745" t="s">
        <v>179</v>
      </c>
      <c r="B102" s="63"/>
      <c r="C102" s="157" t="s">
        <v>97</v>
      </c>
      <c r="D102" s="170"/>
      <c r="E102" s="171"/>
      <c r="F102" s="241">
        <v>87894.36</v>
      </c>
      <c r="G102" s="171"/>
      <c r="H102" s="171"/>
      <c r="I102" s="171"/>
      <c r="J102" s="171"/>
      <c r="K102" s="172"/>
      <c r="L102" s="172"/>
      <c r="M102" s="172"/>
      <c r="N102" s="172"/>
      <c r="O102" s="172"/>
      <c r="P102" s="254">
        <f t="shared" si="0"/>
        <v>87894.36</v>
      </c>
      <c r="Q102" s="728">
        <f>+P103/P102</f>
        <v>0.22708567421163314</v>
      </c>
    </row>
    <row r="103" spans="1:17" ht="15.75" customHeight="1" x14ac:dyDescent="0.3">
      <c r="A103" s="746"/>
      <c r="B103" s="63" t="s">
        <v>340</v>
      </c>
      <c r="C103" s="141" t="s">
        <v>96</v>
      </c>
      <c r="D103" s="165"/>
      <c r="E103" s="63"/>
      <c r="F103" s="242">
        <v>19959.55</v>
      </c>
      <c r="G103" s="63"/>
      <c r="H103" s="63"/>
      <c r="I103" s="63"/>
      <c r="J103" s="63"/>
      <c r="K103" s="89"/>
      <c r="L103" s="89"/>
      <c r="M103" s="89"/>
      <c r="N103" s="89"/>
      <c r="O103" s="89"/>
      <c r="P103" s="255">
        <f t="shared" si="0"/>
        <v>19959.55</v>
      </c>
      <c r="Q103" s="729"/>
    </row>
    <row r="104" spans="1:17" ht="20.25" customHeight="1" x14ac:dyDescent="0.3">
      <c r="A104" s="745" t="s">
        <v>185</v>
      </c>
      <c r="B104" s="63"/>
      <c r="C104" s="157" t="s">
        <v>97</v>
      </c>
      <c r="D104" s="170"/>
      <c r="E104" s="171"/>
      <c r="F104" s="241">
        <v>4480.5600000000004</v>
      </c>
      <c r="G104" s="171"/>
      <c r="H104" s="171"/>
      <c r="I104" s="171"/>
      <c r="J104" s="171"/>
      <c r="K104" s="172"/>
      <c r="L104" s="172"/>
      <c r="M104" s="172"/>
      <c r="N104" s="172"/>
      <c r="O104" s="172"/>
      <c r="P104" s="254">
        <f t="shared" si="0"/>
        <v>4480.5600000000004</v>
      </c>
      <c r="Q104" s="747">
        <f>+P105/P104</f>
        <v>0</v>
      </c>
    </row>
    <row r="105" spans="1:17" ht="20.25" customHeight="1" x14ac:dyDescent="0.3">
      <c r="A105" s="746"/>
      <c r="B105" s="63" t="s">
        <v>340</v>
      </c>
      <c r="C105" s="141" t="s">
        <v>96</v>
      </c>
      <c r="D105" s="165"/>
      <c r="E105" s="63"/>
      <c r="F105" s="242">
        <v>0</v>
      </c>
      <c r="G105" s="63"/>
      <c r="H105" s="63"/>
      <c r="I105" s="63"/>
      <c r="J105" s="63"/>
      <c r="K105" s="89"/>
      <c r="L105" s="89"/>
      <c r="M105" s="89"/>
      <c r="N105" s="89"/>
      <c r="O105" s="89"/>
      <c r="P105" s="255">
        <f t="shared" si="0"/>
        <v>0</v>
      </c>
      <c r="Q105" s="748"/>
    </row>
    <row r="106" spans="1:17" ht="15.75" customHeight="1" x14ac:dyDescent="0.3">
      <c r="A106" s="745" t="s">
        <v>187</v>
      </c>
      <c r="B106" s="63"/>
      <c r="C106" s="157" t="s">
        <v>97</v>
      </c>
      <c r="D106" s="170"/>
      <c r="E106" s="171"/>
      <c r="F106" s="241">
        <v>1093006.6299999999</v>
      </c>
      <c r="G106" s="171"/>
      <c r="H106" s="171"/>
      <c r="I106" s="171"/>
      <c r="J106" s="171"/>
      <c r="K106" s="172"/>
      <c r="L106" s="172"/>
      <c r="M106" s="172"/>
      <c r="N106" s="172"/>
      <c r="O106" s="172"/>
      <c r="P106" s="254">
        <f t="shared" si="0"/>
        <v>1093006.6299999999</v>
      </c>
      <c r="Q106" s="728">
        <f>+P107/P106</f>
        <v>1.0201218999010098E-2</v>
      </c>
    </row>
    <row r="107" spans="1:17" ht="15.75" customHeight="1" x14ac:dyDescent="0.3">
      <c r="A107" s="746"/>
      <c r="B107" s="63" t="s">
        <v>340</v>
      </c>
      <c r="C107" s="141" t="s">
        <v>96</v>
      </c>
      <c r="D107" s="165"/>
      <c r="E107" s="63"/>
      <c r="F107" s="242">
        <v>11150</v>
      </c>
      <c r="G107" s="63"/>
      <c r="H107" s="63"/>
      <c r="I107" s="63"/>
      <c r="J107" s="63"/>
      <c r="K107" s="89"/>
      <c r="L107" s="89"/>
      <c r="M107" s="89"/>
      <c r="N107" s="89"/>
      <c r="O107" s="89"/>
      <c r="P107" s="255">
        <f t="shared" si="0"/>
        <v>11150</v>
      </c>
      <c r="Q107" s="729"/>
    </row>
    <row r="108" spans="1:17" ht="30" customHeight="1" x14ac:dyDescent="0.3">
      <c r="A108" s="745" t="s">
        <v>188</v>
      </c>
      <c r="B108" s="63"/>
      <c r="C108" s="157" t="s">
        <v>97</v>
      </c>
      <c r="D108" s="170"/>
      <c r="E108" s="171"/>
      <c r="F108" s="241">
        <v>108257.25</v>
      </c>
      <c r="G108" s="171"/>
      <c r="H108" s="171"/>
      <c r="I108" s="171"/>
      <c r="J108" s="171"/>
      <c r="K108" s="172"/>
      <c r="L108" s="172"/>
      <c r="M108" s="172"/>
      <c r="N108" s="172"/>
      <c r="O108" s="172"/>
      <c r="P108" s="254">
        <f t="shared" si="0"/>
        <v>108257.25</v>
      </c>
      <c r="Q108" s="728">
        <f>+P109/P108</f>
        <v>0.35332506598865204</v>
      </c>
    </row>
    <row r="109" spans="1:17" ht="30" customHeight="1" x14ac:dyDescent="0.3">
      <c r="A109" s="746"/>
      <c r="B109" s="63" t="s">
        <v>340</v>
      </c>
      <c r="C109" s="141" t="s">
        <v>96</v>
      </c>
      <c r="D109" s="165"/>
      <c r="E109" s="63"/>
      <c r="F109" s="242">
        <v>38250</v>
      </c>
      <c r="G109" s="63"/>
      <c r="H109" s="63"/>
      <c r="I109" s="63"/>
      <c r="J109" s="63"/>
      <c r="K109" s="89"/>
      <c r="L109" s="89"/>
      <c r="M109" s="89"/>
      <c r="N109" s="89"/>
      <c r="O109" s="89"/>
      <c r="P109" s="255">
        <f t="shared" si="0"/>
        <v>38250</v>
      </c>
      <c r="Q109" s="729"/>
    </row>
    <row r="110" spans="1:17" ht="25.5" customHeight="1" x14ac:dyDescent="0.3">
      <c r="A110" s="745" t="s">
        <v>277</v>
      </c>
      <c r="B110" s="63"/>
      <c r="C110" s="157" t="s">
        <v>97</v>
      </c>
      <c r="D110" s="170"/>
      <c r="E110" s="171"/>
      <c r="F110" s="241">
        <v>0</v>
      </c>
      <c r="G110" s="171"/>
      <c r="H110" s="171"/>
      <c r="I110" s="171"/>
      <c r="J110" s="171"/>
      <c r="K110" s="172"/>
      <c r="L110" s="172"/>
      <c r="M110" s="172"/>
      <c r="N110" s="172"/>
      <c r="O110" s="172"/>
      <c r="P110" s="254">
        <f t="shared" si="0"/>
        <v>0</v>
      </c>
      <c r="Q110" s="749">
        <f>+P110/P109</f>
        <v>0</v>
      </c>
    </row>
    <row r="111" spans="1:17" ht="25.5" customHeight="1" x14ac:dyDescent="0.3">
      <c r="A111" s="746"/>
      <c r="B111" s="63" t="s">
        <v>340</v>
      </c>
      <c r="C111" s="141" t="s">
        <v>96</v>
      </c>
      <c r="D111" s="165"/>
      <c r="E111" s="63"/>
      <c r="F111" s="242">
        <v>1645.7</v>
      </c>
      <c r="G111" s="63"/>
      <c r="H111" s="63"/>
      <c r="I111" s="63"/>
      <c r="J111" s="63"/>
      <c r="K111" s="89"/>
      <c r="L111" s="89"/>
      <c r="M111" s="89"/>
      <c r="N111" s="89"/>
      <c r="O111" s="89"/>
      <c r="P111" s="255">
        <f t="shared" si="0"/>
        <v>1645.7</v>
      </c>
      <c r="Q111" s="750"/>
    </row>
    <row r="112" spans="1:17" ht="14.25" customHeight="1" x14ac:dyDescent="0.3">
      <c r="A112" s="745" t="s">
        <v>278</v>
      </c>
      <c r="B112" s="63"/>
      <c r="C112" s="157" t="s">
        <v>97</v>
      </c>
      <c r="D112" s="170"/>
      <c r="E112" s="171"/>
      <c r="F112" s="241">
        <v>200090</v>
      </c>
      <c r="G112" s="171"/>
      <c r="H112" s="171"/>
      <c r="I112" s="171"/>
      <c r="J112" s="171"/>
      <c r="K112" s="172"/>
      <c r="L112" s="172"/>
      <c r="M112" s="172"/>
      <c r="N112" s="172"/>
      <c r="O112" s="172"/>
      <c r="P112" s="254">
        <f t="shared" si="0"/>
        <v>200090</v>
      </c>
      <c r="Q112" s="728">
        <f>+P113/P112</f>
        <v>0</v>
      </c>
    </row>
    <row r="113" spans="1:17" ht="14.25" customHeight="1" x14ac:dyDescent="0.3">
      <c r="A113" s="746"/>
      <c r="B113" s="63" t="s">
        <v>353</v>
      </c>
      <c r="C113" s="141" t="s">
        <v>96</v>
      </c>
      <c r="D113" s="165"/>
      <c r="E113" s="63"/>
      <c r="F113" s="242">
        <v>0</v>
      </c>
      <c r="G113" s="63"/>
      <c r="H113" s="63"/>
      <c r="I113" s="63"/>
      <c r="J113" s="63"/>
      <c r="K113" s="89"/>
      <c r="L113" s="89"/>
      <c r="M113" s="89"/>
      <c r="N113" s="89"/>
      <c r="O113" s="89"/>
      <c r="P113" s="255">
        <f t="shared" si="0"/>
        <v>0</v>
      </c>
      <c r="Q113" s="729"/>
    </row>
    <row r="114" spans="1:17" ht="14.25" customHeight="1" x14ac:dyDescent="0.3">
      <c r="A114" s="745" t="s">
        <v>279</v>
      </c>
      <c r="B114" s="63"/>
      <c r="C114" s="157" t="s">
        <v>97</v>
      </c>
      <c r="D114" s="170"/>
      <c r="E114" s="171"/>
      <c r="F114" s="241">
        <v>13283.48</v>
      </c>
      <c r="G114" s="171"/>
      <c r="H114" s="171"/>
      <c r="I114" s="171"/>
      <c r="J114" s="171"/>
      <c r="K114" s="172"/>
      <c r="L114" s="172"/>
      <c r="M114" s="172"/>
      <c r="N114" s="172"/>
      <c r="O114" s="172"/>
      <c r="P114" s="254">
        <f t="shared" si="0"/>
        <v>13283.48</v>
      </c>
      <c r="Q114" s="728">
        <f>+P115/P114</f>
        <v>0</v>
      </c>
    </row>
    <row r="115" spans="1:17" ht="14.25" customHeight="1" x14ac:dyDescent="0.3">
      <c r="A115" s="746"/>
      <c r="B115" s="63" t="s">
        <v>353</v>
      </c>
      <c r="C115" s="141" t="s">
        <v>96</v>
      </c>
      <c r="D115" s="165"/>
      <c r="E115" s="63"/>
      <c r="F115" s="242">
        <v>0</v>
      </c>
      <c r="G115" s="63"/>
      <c r="H115" s="63"/>
      <c r="I115" s="63"/>
      <c r="J115" s="63"/>
      <c r="K115" s="89"/>
      <c r="L115" s="89"/>
      <c r="M115" s="89"/>
      <c r="N115" s="89"/>
      <c r="O115" s="89"/>
      <c r="P115" s="255">
        <f t="shared" si="0"/>
        <v>0</v>
      </c>
      <c r="Q115" s="729"/>
    </row>
    <row r="116" spans="1:17" ht="14.25" customHeight="1" x14ac:dyDescent="0.3">
      <c r="A116" s="745" t="s">
        <v>196</v>
      </c>
      <c r="B116" s="63"/>
      <c r="C116" s="157" t="s">
        <v>97</v>
      </c>
      <c r="D116" s="170"/>
      <c r="E116" s="171"/>
      <c r="F116" s="241">
        <v>10373.969999999999</v>
      </c>
      <c r="G116" s="171"/>
      <c r="H116" s="171"/>
      <c r="I116" s="171"/>
      <c r="J116" s="171"/>
      <c r="K116" s="172"/>
      <c r="L116" s="172"/>
      <c r="M116" s="172"/>
      <c r="N116" s="172"/>
      <c r="O116" s="172"/>
      <c r="P116" s="254">
        <f t="shared" si="0"/>
        <v>10373.969999999999</v>
      </c>
      <c r="Q116" s="728">
        <f>+P117/P116</f>
        <v>0</v>
      </c>
    </row>
    <row r="117" spans="1:17" ht="14.25" customHeight="1" x14ac:dyDescent="0.3">
      <c r="A117" s="746"/>
      <c r="B117" s="63" t="s">
        <v>335</v>
      </c>
      <c r="C117" s="141" t="s">
        <v>96</v>
      </c>
      <c r="D117" s="165"/>
      <c r="E117" s="63"/>
      <c r="F117" s="242">
        <v>0</v>
      </c>
      <c r="G117" s="63"/>
      <c r="H117" s="63"/>
      <c r="I117" s="63"/>
      <c r="J117" s="63"/>
      <c r="K117" s="89"/>
      <c r="L117" s="89"/>
      <c r="M117" s="89"/>
      <c r="N117" s="89"/>
      <c r="O117" s="89"/>
      <c r="P117" s="255">
        <f t="shared" si="0"/>
        <v>0</v>
      </c>
      <c r="Q117" s="729"/>
    </row>
    <row r="118" spans="1:17" ht="15" customHeight="1" x14ac:dyDescent="0.3">
      <c r="A118" s="745" t="s">
        <v>197</v>
      </c>
      <c r="B118" s="63"/>
      <c r="C118" s="157" t="s">
        <v>97</v>
      </c>
      <c r="D118" s="170"/>
      <c r="E118" s="171"/>
      <c r="F118" s="241">
        <v>113408.18</v>
      </c>
      <c r="G118" s="171"/>
      <c r="H118" s="171"/>
      <c r="I118" s="171"/>
      <c r="J118" s="171"/>
      <c r="K118" s="172"/>
      <c r="L118" s="172"/>
      <c r="M118" s="172"/>
      <c r="N118" s="172"/>
      <c r="O118" s="172"/>
      <c r="P118" s="254">
        <f t="shared" si="0"/>
        <v>113408.18</v>
      </c>
      <c r="Q118" s="728">
        <f>+P119/P118</f>
        <v>0.22202983947013347</v>
      </c>
    </row>
    <row r="119" spans="1:17" ht="15" customHeight="1" x14ac:dyDescent="0.3">
      <c r="A119" s="746"/>
      <c r="B119" s="63" t="s">
        <v>335</v>
      </c>
      <c r="C119" s="141" t="s">
        <v>96</v>
      </c>
      <c r="D119" s="165"/>
      <c r="E119" s="63"/>
      <c r="F119" s="242">
        <v>25180</v>
      </c>
      <c r="G119" s="63"/>
      <c r="H119" s="63"/>
      <c r="I119" s="63"/>
      <c r="J119" s="63"/>
      <c r="K119" s="89"/>
      <c r="L119" s="89"/>
      <c r="M119" s="89"/>
      <c r="N119" s="89"/>
      <c r="O119" s="89"/>
      <c r="P119" s="255">
        <f t="shared" si="0"/>
        <v>25180</v>
      </c>
      <c r="Q119" s="729"/>
    </row>
    <row r="120" spans="1:17" ht="15" customHeight="1" x14ac:dyDescent="0.3">
      <c r="A120" s="743" t="s">
        <v>280</v>
      </c>
      <c r="B120" s="63"/>
      <c r="C120" s="157" t="s">
        <v>97</v>
      </c>
      <c r="D120" s="170"/>
      <c r="E120" s="171"/>
      <c r="F120" s="241">
        <v>16393.47</v>
      </c>
      <c r="G120" s="171"/>
      <c r="H120" s="171"/>
      <c r="I120" s="171"/>
      <c r="J120" s="171"/>
      <c r="K120" s="172"/>
      <c r="L120" s="172"/>
      <c r="M120" s="172"/>
      <c r="N120" s="172"/>
      <c r="O120" s="172"/>
      <c r="P120" s="254">
        <f t="shared" si="0"/>
        <v>16393.47</v>
      </c>
      <c r="Q120" s="728">
        <f>+P121/P120</f>
        <v>0</v>
      </c>
    </row>
    <row r="121" spans="1:17" ht="15" customHeight="1" x14ac:dyDescent="0.3">
      <c r="A121" s="744"/>
      <c r="B121" s="63" t="s">
        <v>335</v>
      </c>
      <c r="C121" s="141" t="s">
        <v>96</v>
      </c>
      <c r="D121" s="165"/>
      <c r="E121" s="63"/>
      <c r="F121" s="242">
        <v>0</v>
      </c>
      <c r="G121" s="63"/>
      <c r="H121" s="63"/>
      <c r="I121" s="63"/>
      <c r="J121" s="63"/>
      <c r="K121" s="89"/>
      <c r="L121" s="89"/>
      <c r="M121" s="89"/>
      <c r="N121" s="89"/>
      <c r="O121" s="89"/>
      <c r="P121" s="255">
        <f t="shared" si="0"/>
        <v>0</v>
      </c>
      <c r="Q121" s="729"/>
    </row>
    <row r="122" spans="1:17" ht="15" customHeight="1" x14ac:dyDescent="0.3">
      <c r="A122" s="743" t="s">
        <v>281</v>
      </c>
      <c r="B122" s="63"/>
      <c r="C122" s="157" t="s">
        <v>97</v>
      </c>
      <c r="D122" s="170"/>
      <c r="E122" s="171"/>
      <c r="F122" s="241">
        <v>21400</v>
      </c>
      <c r="G122" s="171"/>
      <c r="H122" s="171"/>
      <c r="I122" s="171"/>
      <c r="J122" s="171"/>
      <c r="K122" s="172"/>
      <c r="L122" s="172"/>
      <c r="M122" s="172"/>
      <c r="N122" s="172"/>
      <c r="O122" s="172"/>
      <c r="P122" s="254">
        <f t="shared" si="0"/>
        <v>21400</v>
      </c>
      <c r="Q122" s="728">
        <f>+P123/P122</f>
        <v>0</v>
      </c>
    </row>
    <row r="123" spans="1:17" ht="15" customHeight="1" x14ac:dyDescent="0.3">
      <c r="A123" s="744"/>
      <c r="B123" s="63" t="s">
        <v>335</v>
      </c>
      <c r="C123" s="141" t="s">
        <v>96</v>
      </c>
      <c r="D123" s="165"/>
      <c r="E123" s="63"/>
      <c r="F123" s="242">
        <v>0</v>
      </c>
      <c r="G123" s="63"/>
      <c r="H123" s="63"/>
      <c r="I123" s="63"/>
      <c r="J123" s="63"/>
      <c r="K123" s="89"/>
      <c r="L123" s="89"/>
      <c r="M123" s="89"/>
      <c r="N123" s="89"/>
      <c r="O123" s="89"/>
      <c r="P123" s="255">
        <f t="shared" si="0"/>
        <v>0</v>
      </c>
      <c r="Q123" s="729"/>
    </row>
    <row r="124" spans="1:17" ht="15" customHeight="1" x14ac:dyDescent="0.3">
      <c r="A124" s="743" t="s">
        <v>282</v>
      </c>
      <c r="B124" s="63"/>
      <c r="C124" s="157" t="s">
        <v>97</v>
      </c>
      <c r="D124" s="170"/>
      <c r="E124" s="171"/>
      <c r="F124" s="241">
        <v>6420000</v>
      </c>
      <c r="G124" s="171"/>
      <c r="H124" s="171"/>
      <c r="I124" s="171"/>
      <c r="J124" s="171"/>
      <c r="K124" s="172"/>
      <c r="L124" s="172"/>
      <c r="M124" s="172"/>
      <c r="N124" s="172"/>
      <c r="O124" s="172"/>
      <c r="P124" s="254">
        <f t="shared" si="0"/>
        <v>6420000</v>
      </c>
      <c r="Q124" s="728">
        <f>+P125/P124</f>
        <v>0</v>
      </c>
    </row>
    <row r="125" spans="1:17" ht="15" customHeight="1" x14ac:dyDescent="0.3">
      <c r="A125" s="744"/>
      <c r="B125" s="63" t="s">
        <v>357</v>
      </c>
      <c r="C125" s="141" t="s">
        <v>96</v>
      </c>
      <c r="D125" s="165"/>
      <c r="E125" s="63"/>
      <c r="F125" s="242">
        <v>0</v>
      </c>
      <c r="G125" s="63"/>
      <c r="H125" s="63"/>
      <c r="I125" s="63"/>
      <c r="J125" s="63"/>
      <c r="K125" s="89"/>
      <c r="L125" s="89"/>
      <c r="M125" s="89"/>
      <c r="N125" s="89"/>
      <c r="O125" s="89"/>
      <c r="P125" s="255">
        <f t="shared" si="0"/>
        <v>0</v>
      </c>
      <c r="Q125" s="729"/>
    </row>
    <row r="126" spans="1:17" ht="15" customHeight="1" x14ac:dyDescent="0.3">
      <c r="A126" s="743" t="s">
        <v>283</v>
      </c>
      <c r="B126" s="63"/>
      <c r="C126" s="157" t="s">
        <v>97</v>
      </c>
      <c r="D126" s="170"/>
      <c r="E126" s="171"/>
      <c r="F126" s="241">
        <v>22189.53</v>
      </c>
      <c r="G126" s="171"/>
      <c r="H126" s="171"/>
      <c r="I126" s="171"/>
      <c r="J126" s="171"/>
      <c r="K126" s="172"/>
      <c r="L126" s="172"/>
      <c r="M126" s="172"/>
      <c r="N126" s="172"/>
      <c r="O126" s="172"/>
      <c r="P126" s="254">
        <f t="shared" si="0"/>
        <v>22189.53</v>
      </c>
      <c r="Q126" s="747">
        <f>+P127/P126</f>
        <v>308.75590289654627</v>
      </c>
    </row>
    <row r="127" spans="1:17" ht="15" customHeight="1" x14ac:dyDescent="0.3">
      <c r="A127" s="744"/>
      <c r="B127" s="63" t="s">
        <v>358</v>
      </c>
      <c r="C127" s="141" t="s">
        <v>96</v>
      </c>
      <c r="D127" s="165"/>
      <c r="E127" s="63"/>
      <c r="F127" s="242">
        <v>6851148.3700000001</v>
      </c>
      <c r="G127" s="63"/>
      <c r="H127" s="63"/>
      <c r="I127" s="63"/>
      <c r="J127" s="63"/>
      <c r="K127" s="89"/>
      <c r="L127" s="89"/>
      <c r="M127" s="89"/>
      <c r="N127" s="89"/>
      <c r="O127" s="89"/>
      <c r="P127" s="255">
        <f t="shared" si="0"/>
        <v>6851148.3700000001</v>
      </c>
      <c r="Q127" s="748"/>
    </row>
    <row r="128" spans="1:17" ht="29.25" customHeight="1" x14ac:dyDescent="0.3">
      <c r="A128" s="743" t="s">
        <v>188</v>
      </c>
      <c r="B128" s="63"/>
      <c r="C128" s="157" t="s">
        <v>97</v>
      </c>
      <c r="D128" s="170"/>
      <c r="E128" s="171"/>
      <c r="F128" s="241">
        <v>4092.72</v>
      </c>
      <c r="G128" s="171"/>
      <c r="H128" s="171"/>
      <c r="I128" s="171"/>
      <c r="J128" s="171"/>
      <c r="K128" s="172"/>
      <c r="L128" s="172"/>
      <c r="M128" s="172"/>
      <c r="N128" s="172"/>
      <c r="O128" s="172"/>
      <c r="P128" s="254">
        <f t="shared" si="0"/>
        <v>4092.72</v>
      </c>
      <c r="Q128" s="728">
        <f>+P129/P128</f>
        <v>0</v>
      </c>
    </row>
    <row r="129" spans="1:17" ht="29.25" customHeight="1" x14ac:dyDescent="0.3">
      <c r="A129" s="744"/>
      <c r="B129" s="63" t="s">
        <v>340</v>
      </c>
      <c r="C129" s="141" t="s">
        <v>96</v>
      </c>
      <c r="D129" s="165"/>
      <c r="E129" s="63"/>
      <c r="F129" s="242">
        <v>0</v>
      </c>
      <c r="G129" s="63"/>
      <c r="H129" s="63"/>
      <c r="I129" s="63"/>
      <c r="J129" s="63"/>
      <c r="K129" s="89"/>
      <c r="L129" s="89"/>
      <c r="M129" s="89"/>
      <c r="N129" s="89"/>
      <c r="O129" s="89"/>
      <c r="P129" s="255">
        <f t="shared" si="0"/>
        <v>0</v>
      </c>
      <c r="Q129" s="729"/>
    </row>
    <row r="130" spans="1:17" ht="21" customHeight="1" x14ac:dyDescent="0.3">
      <c r="A130" s="175"/>
      <c r="B130" s="168"/>
      <c r="C130" s="176"/>
      <c r="D130" s="177"/>
      <c r="E130" s="168"/>
      <c r="F130" s="251"/>
      <c r="G130" s="168"/>
      <c r="H130" s="168"/>
      <c r="I130" s="168"/>
      <c r="J130" s="168"/>
      <c r="K130" s="178"/>
      <c r="L130" s="178"/>
      <c r="M130" s="178"/>
      <c r="N130" s="178"/>
      <c r="O130" s="178"/>
      <c r="P130" s="256"/>
      <c r="Q130" s="179"/>
    </row>
    <row r="131" spans="1:17" ht="26.25" customHeight="1" x14ac:dyDescent="0.3">
      <c r="A131" s="753" t="s">
        <v>157</v>
      </c>
      <c r="B131" s="751"/>
      <c r="C131" s="181" t="s">
        <v>97</v>
      </c>
      <c r="D131" s="182"/>
      <c r="E131" s="180"/>
      <c r="F131" s="252">
        <f>+F92+F94+F96+F98+F100+F102+F104+F106+F108+F110+F112+F114+F116+F118+F120+F122+F124+F126+F128</f>
        <v>9157812.0700000003</v>
      </c>
      <c r="G131" s="180"/>
      <c r="H131" s="180"/>
      <c r="I131" s="180"/>
      <c r="J131" s="180"/>
      <c r="K131" s="183"/>
      <c r="L131" s="183"/>
      <c r="M131" s="183"/>
      <c r="N131" s="183"/>
      <c r="O131" s="183"/>
      <c r="P131" s="257">
        <f>+SUM(D131:O131)</f>
        <v>9157812.0700000003</v>
      </c>
      <c r="Q131" s="755">
        <f>+P132/P131</f>
        <v>0.77945808949101969</v>
      </c>
    </row>
    <row r="132" spans="1:17" ht="26.25" customHeight="1" x14ac:dyDescent="0.3">
      <c r="A132" s="754"/>
      <c r="B132" s="752"/>
      <c r="C132" s="185" t="s">
        <v>96</v>
      </c>
      <c r="D132" s="186"/>
      <c r="E132" s="184"/>
      <c r="F132" s="253">
        <f>+F93+F95+F97+F99+F101+F103+F105+F107+F109+F111+F113+F115+F117+F119+F121+F123+F125+F127+F129</f>
        <v>7138130.7000000002</v>
      </c>
      <c r="G132" s="184"/>
      <c r="H132" s="184"/>
      <c r="I132" s="184"/>
      <c r="J132" s="184"/>
      <c r="K132" s="187"/>
      <c r="L132" s="187"/>
      <c r="M132" s="187"/>
      <c r="N132" s="187"/>
      <c r="O132" s="187"/>
      <c r="P132" s="258">
        <f>SUM(D132:O132)</f>
        <v>7138130.7000000002</v>
      </c>
      <c r="Q132" s="756"/>
    </row>
    <row r="133" spans="1:17" x14ac:dyDescent="0.3">
      <c r="A133" s="82"/>
      <c r="Q133" s="85"/>
    </row>
    <row r="134" spans="1:17" x14ac:dyDescent="0.3">
      <c r="A134" s="735" t="s">
        <v>94</v>
      </c>
      <c r="B134" s="736"/>
      <c r="C134" s="736"/>
      <c r="D134" s="739"/>
      <c r="E134" s="739"/>
      <c r="F134" s="739"/>
      <c r="G134" s="739"/>
      <c r="H134" s="739"/>
      <c r="I134" s="739"/>
      <c r="J134" s="739"/>
      <c r="K134" s="739"/>
      <c r="L134" s="739"/>
      <c r="M134" s="739"/>
      <c r="N134" s="739"/>
      <c r="O134" s="739"/>
      <c r="P134" s="739"/>
      <c r="Q134" s="740"/>
    </row>
    <row r="135" spans="1:17" ht="68.25" customHeight="1" x14ac:dyDescent="0.3">
      <c r="A135" s="737"/>
      <c r="B135" s="738"/>
      <c r="C135" s="738"/>
      <c r="D135" s="741"/>
      <c r="E135" s="741"/>
      <c r="F135" s="741"/>
      <c r="G135" s="741"/>
      <c r="H135" s="741"/>
      <c r="I135" s="741"/>
      <c r="J135" s="741"/>
      <c r="K135" s="741"/>
      <c r="L135" s="741"/>
      <c r="M135" s="741"/>
      <c r="N135" s="741"/>
      <c r="O135" s="741"/>
      <c r="P135" s="741"/>
      <c r="Q135" s="742"/>
    </row>
    <row r="136" spans="1:17" x14ac:dyDescent="0.3">
      <c r="A136" s="82"/>
      <c r="Q136" s="85"/>
    </row>
    <row r="137" spans="1:17" x14ac:dyDescent="0.3">
      <c r="A137" s="732" t="s">
        <v>95</v>
      </c>
      <c r="B137" s="733"/>
      <c r="C137" s="733"/>
      <c r="D137" s="733"/>
      <c r="Q137" s="85"/>
    </row>
    <row r="138" spans="1:17" x14ac:dyDescent="0.3">
      <c r="A138" s="82"/>
      <c r="Q138" s="85"/>
    </row>
    <row r="139" spans="1:17" ht="15" thickBot="1" x14ac:dyDescent="0.35">
      <c r="A139" s="107"/>
      <c r="B139" s="108"/>
      <c r="C139" s="108"/>
      <c r="D139" s="108"/>
      <c r="E139" s="108"/>
      <c r="F139" s="108"/>
      <c r="G139" s="108"/>
      <c r="H139" s="108"/>
      <c r="I139" s="108"/>
      <c r="J139" s="108"/>
      <c r="K139" s="108"/>
      <c r="L139" s="108"/>
      <c r="M139" s="108"/>
      <c r="N139" s="108"/>
      <c r="O139" s="108"/>
      <c r="P139" s="108"/>
      <c r="Q139" s="109"/>
    </row>
  </sheetData>
  <mergeCells count="214">
    <mergeCell ref="Q110:Q111"/>
    <mergeCell ref="A112:A113"/>
    <mergeCell ref="Q112:Q113"/>
    <mergeCell ref="Q114:Q115"/>
    <mergeCell ref="B131:B132"/>
    <mergeCell ref="Q116:Q117"/>
    <mergeCell ref="Q118:Q119"/>
    <mergeCell ref="Q120:Q121"/>
    <mergeCell ref="Q122:Q123"/>
    <mergeCell ref="A124:A125"/>
    <mergeCell ref="A126:A127"/>
    <mergeCell ref="A128:A129"/>
    <mergeCell ref="Q124:Q125"/>
    <mergeCell ref="Q126:Q127"/>
    <mergeCell ref="Q128:Q129"/>
    <mergeCell ref="A131:A132"/>
    <mergeCell ref="Q131:Q132"/>
    <mergeCell ref="A134:C135"/>
    <mergeCell ref="D134:Q135"/>
    <mergeCell ref="A137:D137"/>
    <mergeCell ref="A96:A97"/>
    <mergeCell ref="B96:B97"/>
    <mergeCell ref="Q96:Q97"/>
    <mergeCell ref="A98:A99"/>
    <mergeCell ref="B98:B99"/>
    <mergeCell ref="Q98:Q99"/>
    <mergeCell ref="A100:A101"/>
    <mergeCell ref="A120:A121"/>
    <mergeCell ref="A122:A123"/>
    <mergeCell ref="A114:A115"/>
    <mergeCell ref="A116:A117"/>
    <mergeCell ref="A118:A119"/>
    <mergeCell ref="Q100:Q101"/>
    <mergeCell ref="A102:A103"/>
    <mergeCell ref="Q102:Q103"/>
    <mergeCell ref="A104:A105"/>
    <mergeCell ref="Q104:Q105"/>
    <mergeCell ref="A106:A107"/>
    <mergeCell ref="Q106:Q107"/>
    <mergeCell ref="A108:A109"/>
    <mergeCell ref="A110:A111"/>
    <mergeCell ref="Q108:Q109"/>
    <mergeCell ref="A92:A93"/>
    <mergeCell ref="B92:B93"/>
    <mergeCell ref="Q92:Q93"/>
    <mergeCell ref="A94:A95"/>
    <mergeCell ref="B94:B95"/>
    <mergeCell ref="Q94:Q95"/>
    <mergeCell ref="A86:D86"/>
    <mergeCell ref="A89:Q89"/>
    <mergeCell ref="A90:A91"/>
    <mergeCell ref="B90:B91"/>
    <mergeCell ref="C90:O90"/>
    <mergeCell ref="P90:P91"/>
    <mergeCell ref="Q90:Q91"/>
    <mergeCell ref="A79:O79"/>
    <mergeCell ref="P79:Q79"/>
    <mergeCell ref="A81:O81"/>
    <mergeCell ref="P81:Q81"/>
    <mergeCell ref="A83:C84"/>
    <mergeCell ref="D83:Q84"/>
    <mergeCell ref="C76:D76"/>
    <mergeCell ref="F76:G76"/>
    <mergeCell ref="H76:I76"/>
    <mergeCell ref="J76:K76"/>
    <mergeCell ref="L76:M76"/>
    <mergeCell ref="P77:Q77"/>
    <mergeCell ref="A72:B72"/>
    <mergeCell ref="C72:Q72"/>
    <mergeCell ref="A74:Q74"/>
    <mergeCell ref="C75:D75"/>
    <mergeCell ref="F75:G75"/>
    <mergeCell ref="H75:I75"/>
    <mergeCell ref="J75:K75"/>
    <mergeCell ref="L75:M75"/>
    <mergeCell ref="A68:Q68"/>
    <mergeCell ref="A69:Q69"/>
    <mergeCell ref="A70:B70"/>
    <mergeCell ref="C70:Q70"/>
    <mergeCell ref="A71:B71"/>
    <mergeCell ref="C71:Q71"/>
    <mergeCell ref="C66:D66"/>
    <mergeCell ref="F66:G66"/>
    <mergeCell ref="H66:I66"/>
    <mergeCell ref="J66:K66"/>
    <mergeCell ref="L66:M66"/>
    <mergeCell ref="P67:Q67"/>
    <mergeCell ref="A61:B61"/>
    <mergeCell ref="C61:Q61"/>
    <mergeCell ref="A62:B62"/>
    <mergeCell ref="C62:Q62"/>
    <mergeCell ref="A64:Q64"/>
    <mergeCell ref="C65:D65"/>
    <mergeCell ref="F65:G65"/>
    <mergeCell ref="H65:I65"/>
    <mergeCell ref="J65:K65"/>
    <mergeCell ref="L65:M65"/>
    <mergeCell ref="A55:O55"/>
    <mergeCell ref="P55:Q55"/>
    <mergeCell ref="A57:Q57"/>
    <mergeCell ref="A58:Q58"/>
    <mergeCell ref="A59:Q59"/>
    <mergeCell ref="A60:B60"/>
    <mergeCell ref="C60:Q60"/>
    <mergeCell ref="C52:D52"/>
    <mergeCell ref="F52:G52"/>
    <mergeCell ref="H52:I52"/>
    <mergeCell ref="J52:K52"/>
    <mergeCell ref="L52:M52"/>
    <mergeCell ref="P53:Q53"/>
    <mergeCell ref="K54:P54"/>
    <mergeCell ref="A50:Q50"/>
    <mergeCell ref="C51:D51"/>
    <mergeCell ref="F51:G51"/>
    <mergeCell ref="H51:I51"/>
    <mergeCell ref="J51:K51"/>
    <mergeCell ref="L51:M51"/>
    <mergeCell ref="A46:B46"/>
    <mergeCell ref="C46:Q46"/>
    <mergeCell ref="A48:Q48"/>
    <mergeCell ref="C49:D49"/>
    <mergeCell ref="F49:G49"/>
    <mergeCell ref="H49:I49"/>
    <mergeCell ref="J49:K49"/>
    <mergeCell ref="L49:M49"/>
    <mergeCell ref="A42:Q42"/>
    <mergeCell ref="A43:Q43"/>
    <mergeCell ref="A44:B44"/>
    <mergeCell ref="C44:Q44"/>
    <mergeCell ref="A45:B45"/>
    <mergeCell ref="C45:Q45"/>
    <mergeCell ref="C38:D38"/>
    <mergeCell ref="F38:G38"/>
    <mergeCell ref="H38:I38"/>
    <mergeCell ref="J38:K38"/>
    <mergeCell ref="L38:M38"/>
    <mergeCell ref="P39:Q39"/>
    <mergeCell ref="I39:O39"/>
    <mergeCell ref="A34:B34"/>
    <mergeCell ref="C34:Q34"/>
    <mergeCell ref="A36:Q36"/>
    <mergeCell ref="C37:D37"/>
    <mergeCell ref="F37:G37"/>
    <mergeCell ref="H37:I37"/>
    <mergeCell ref="J37:K37"/>
    <mergeCell ref="L37:M37"/>
    <mergeCell ref="A29:Q29"/>
    <mergeCell ref="A30:Q30"/>
    <mergeCell ref="A31:Q31"/>
    <mergeCell ref="A32:B32"/>
    <mergeCell ref="C32:Q32"/>
    <mergeCell ref="A33:B33"/>
    <mergeCell ref="C33:Q33"/>
    <mergeCell ref="O25:Q25"/>
    <mergeCell ref="A26:B26"/>
    <mergeCell ref="C26:E26"/>
    <mergeCell ref="F26:H26"/>
    <mergeCell ref="L26:N26"/>
    <mergeCell ref="O26:Q26"/>
    <mergeCell ref="A21:C21"/>
    <mergeCell ref="D21:Q21"/>
    <mergeCell ref="A22:C22"/>
    <mergeCell ref="D22:Q22"/>
    <mergeCell ref="A24:Q24"/>
    <mergeCell ref="A25:B25"/>
    <mergeCell ref="C25:E25"/>
    <mergeCell ref="F25:H25"/>
    <mergeCell ref="I25:K26"/>
    <mergeCell ref="L25:N25"/>
    <mergeCell ref="A20:B20"/>
    <mergeCell ref="C20:E20"/>
    <mergeCell ref="F20:H20"/>
    <mergeCell ref="I20:K20"/>
    <mergeCell ref="L20:N20"/>
    <mergeCell ref="O20:Q20"/>
    <mergeCell ref="A16:C16"/>
    <mergeCell ref="D16:Q16"/>
    <mergeCell ref="A18:Q18"/>
    <mergeCell ref="A19:B19"/>
    <mergeCell ref="C19:E19"/>
    <mergeCell ref="F19:H19"/>
    <mergeCell ref="I19:K19"/>
    <mergeCell ref="L19:N19"/>
    <mergeCell ref="O19:Q19"/>
    <mergeCell ref="A14:D15"/>
    <mergeCell ref="E14:E15"/>
    <mergeCell ref="F14:G15"/>
    <mergeCell ref="H14:I15"/>
    <mergeCell ref="J14:M15"/>
    <mergeCell ref="N14:Q15"/>
    <mergeCell ref="A9:B9"/>
    <mergeCell ref="C9:Q9"/>
    <mergeCell ref="A11:Q11"/>
    <mergeCell ref="A12:B12"/>
    <mergeCell ref="C12:Q12"/>
    <mergeCell ref="A13:D13"/>
    <mergeCell ref="F13:G13"/>
    <mergeCell ref="H13:I13"/>
    <mergeCell ref="J13:M13"/>
    <mergeCell ref="N13:Q13"/>
    <mergeCell ref="A6:C6"/>
    <mergeCell ref="D6:F6"/>
    <mergeCell ref="G6:J6"/>
    <mergeCell ref="K6:N6"/>
    <mergeCell ref="O6:Q6"/>
    <mergeCell ref="A8:Q8"/>
    <mergeCell ref="A1:Q1"/>
    <mergeCell ref="A2:Q2"/>
    <mergeCell ref="A4:Q4"/>
    <mergeCell ref="A5:C5"/>
    <mergeCell ref="D5:F5"/>
    <mergeCell ref="G5:J5"/>
    <mergeCell ref="K5:N5"/>
    <mergeCell ref="O5:Q5"/>
  </mergeCells>
  <printOptions horizontalCentered="1"/>
  <pageMargins left="0.15748031496063" right="0.196850393700787" top="0.31496062992126" bottom="0.15748031496063" header="0.31496062992126" footer="0.15748031496063"/>
  <pageSetup scale="43" orientation="portrait" r:id="rId1"/>
  <headerFooter>
    <oddFooter>&amp;LElaboró
Nombre, Cargo y Firma&amp;CRevisó
Nombre, Cargo y Firma&amp;RAutorizó
Nombre, Cargo y Firma</oddFooter>
  </headerFooter>
  <rowBreaks count="1" manualBreakCount="1">
    <brk id="87" max="16" man="1"/>
  </rowBreaks>
  <drawing r:id="rId2"/>
  <legacyDrawingHF r:id="rId3"/>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900-000000000000}">
          <x14:formula1>
            <xm:f>Datos!$B$21:$B$23</xm:f>
          </x14:formula1>
          <xm:sqref>F26:H26</xm:sqref>
        </x14:dataValidation>
        <x14:dataValidation type="list" allowBlank="1" showInputMessage="1" showErrorMessage="1" xr:uid="{00000000-0002-0000-0900-000001000000}">
          <x14:formula1>
            <xm:f>Datos!$B$14:$B$18</xm:f>
          </x14:formula1>
          <xm:sqref>H14:I15</xm:sqref>
        </x14:dataValidation>
        <x14:dataValidation type="list" allowBlank="1" showInputMessage="1" showErrorMessage="1" xr:uid="{00000000-0002-0000-0900-000002000000}">
          <x14:formula1>
            <xm:f>Datos!$C$4:$C$5</xm:f>
          </x14:formula1>
          <xm:sqref>C34:Q34 C46:Q46 C62:Q62 C72:Q72</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9" tint="0.59999389629810485"/>
  </sheetPr>
  <dimension ref="A1:Q130"/>
  <sheetViews>
    <sheetView showGridLines="0" tabSelected="1" view="pageBreakPreview" topLeftCell="A103" zoomScaleNormal="90" zoomScaleSheetLayoutView="100" workbookViewId="0">
      <selection activeCell="B121" sqref="B121"/>
    </sheetView>
  </sheetViews>
  <sheetFormatPr baseColWidth="10" defaultRowHeight="14.25" x14ac:dyDescent="0.3"/>
  <cols>
    <col min="1" max="1" width="28.28515625" style="83" customWidth="1"/>
    <col min="2" max="2" width="14.85546875" style="83" customWidth="1"/>
    <col min="3" max="3" width="13.85546875" style="83" customWidth="1"/>
    <col min="4" max="4" width="13.5703125" style="83" customWidth="1"/>
    <col min="5" max="6" width="15.85546875" style="83" customWidth="1"/>
    <col min="7" max="7" width="14.5703125" style="83" customWidth="1"/>
    <col min="8" max="12" width="9.42578125" style="83" customWidth="1"/>
    <col min="13" max="13" width="11.42578125" style="83"/>
    <col min="14" max="14" width="16" style="83" customWidth="1"/>
    <col min="15" max="15" width="15.42578125" style="83" customWidth="1"/>
    <col min="16" max="16" width="17" style="83" customWidth="1"/>
    <col min="17" max="17" width="18" style="83" customWidth="1"/>
    <col min="18" max="16384" width="11.42578125" style="83"/>
  </cols>
  <sheetData>
    <row r="1" spans="1:17" ht="75" customHeight="1" thickBot="1" x14ac:dyDescent="0.35">
      <c r="A1" s="680" t="s">
        <v>147</v>
      </c>
      <c r="B1" s="681"/>
      <c r="C1" s="681"/>
      <c r="D1" s="681"/>
      <c r="E1" s="681"/>
      <c r="F1" s="681"/>
      <c r="G1" s="681"/>
      <c r="H1" s="681"/>
      <c r="I1" s="681"/>
      <c r="J1" s="681"/>
      <c r="K1" s="681"/>
      <c r="L1" s="681"/>
      <c r="M1" s="681"/>
      <c r="N1" s="681"/>
      <c r="O1" s="681"/>
      <c r="P1" s="681"/>
      <c r="Q1" s="682"/>
    </row>
    <row r="2" spans="1:17" ht="18.95" customHeight="1" x14ac:dyDescent="0.3">
      <c r="A2" s="520" t="s">
        <v>0</v>
      </c>
      <c r="B2" s="521"/>
      <c r="C2" s="521"/>
      <c r="D2" s="521"/>
      <c r="E2" s="521"/>
      <c r="F2" s="521"/>
      <c r="G2" s="521"/>
      <c r="H2" s="521"/>
      <c r="I2" s="521"/>
      <c r="J2" s="521"/>
      <c r="K2" s="521"/>
      <c r="L2" s="521"/>
      <c r="M2" s="521"/>
      <c r="N2" s="521"/>
      <c r="O2" s="521"/>
      <c r="P2" s="521"/>
      <c r="Q2" s="522"/>
    </row>
    <row r="3" spans="1:17" ht="15.75" customHeight="1" x14ac:dyDescent="0.3">
      <c r="A3" s="82"/>
      <c r="Q3" s="85"/>
    </row>
    <row r="4" spans="1:17" ht="27" customHeight="1" x14ac:dyDescent="0.3">
      <c r="A4" s="492" t="s">
        <v>1</v>
      </c>
      <c r="B4" s="493"/>
      <c r="C4" s="493"/>
      <c r="D4" s="493"/>
      <c r="E4" s="493"/>
      <c r="F4" s="493"/>
      <c r="G4" s="493"/>
      <c r="H4" s="493"/>
      <c r="I4" s="493"/>
      <c r="J4" s="493"/>
      <c r="K4" s="493"/>
      <c r="L4" s="493"/>
      <c r="M4" s="493"/>
      <c r="N4" s="493"/>
      <c r="O4" s="493"/>
      <c r="P4" s="493"/>
      <c r="Q4" s="494"/>
    </row>
    <row r="5" spans="1:17" ht="18" customHeight="1" x14ac:dyDescent="0.3">
      <c r="A5" s="703" t="s">
        <v>37</v>
      </c>
      <c r="B5" s="676"/>
      <c r="C5" s="676"/>
      <c r="D5" s="676" t="s">
        <v>112</v>
      </c>
      <c r="E5" s="676"/>
      <c r="F5" s="676"/>
      <c r="G5" s="670" t="s">
        <v>2</v>
      </c>
      <c r="H5" s="670"/>
      <c r="I5" s="670"/>
      <c r="J5" s="670"/>
      <c r="K5" s="670" t="s">
        <v>98</v>
      </c>
      <c r="L5" s="670"/>
      <c r="M5" s="670"/>
      <c r="N5" s="670"/>
      <c r="O5" s="670" t="s">
        <v>207</v>
      </c>
      <c r="P5" s="670"/>
      <c r="Q5" s="704"/>
    </row>
    <row r="6" spans="1:17" s="126" customFormat="1" ht="69" customHeight="1" x14ac:dyDescent="0.3">
      <c r="A6" s="660" t="str">
        <f>PROPOSITO!A6</f>
        <v>INTERAPAS</v>
      </c>
      <c r="B6" s="645"/>
      <c r="C6" s="645"/>
      <c r="D6" s="515" t="str">
        <f>PROPOSITO!D6</f>
        <v>GI25</v>
      </c>
      <c r="E6" s="515"/>
      <c r="F6" s="515"/>
      <c r="G6" s="515" t="str">
        <f>PROPOSITO!G6</f>
        <v>Gestión Integral del Agua</v>
      </c>
      <c r="H6" s="515"/>
      <c r="I6" s="515"/>
      <c r="J6" s="515"/>
      <c r="K6" s="515" t="str">
        <f>PROPOSITO!K6</f>
        <v>Dirección General, Atención Social, Dirección Jurídica, Unidad de Transaparencia, Unidad de Comunicación Social y Cultura del Agua, Unidad de Informática y Sistemas, Dirección de Proyectos y Fraccionamientos, Dirección de Administración y Finanzas y OIC.</v>
      </c>
      <c r="L6" s="515"/>
      <c r="M6" s="515"/>
      <c r="N6" s="515"/>
      <c r="O6" s="524">
        <f>PROPOSITO!O6</f>
        <v>829515644.12</v>
      </c>
      <c r="P6" s="524"/>
      <c r="Q6" s="525"/>
    </row>
    <row r="7" spans="1:17" ht="6" customHeight="1" x14ac:dyDescent="0.3">
      <c r="A7" s="92"/>
      <c r="B7" s="93"/>
      <c r="C7" s="93"/>
      <c r="D7" s="93"/>
      <c r="E7" s="93"/>
      <c r="F7" s="94"/>
      <c r="G7" s="94"/>
      <c r="H7" s="94"/>
      <c r="I7" s="94"/>
      <c r="J7" s="94"/>
      <c r="K7" s="94"/>
      <c r="L7" s="94"/>
      <c r="Q7" s="85"/>
    </row>
    <row r="8" spans="1:17" ht="19.5" customHeight="1" x14ac:dyDescent="0.3">
      <c r="A8" s="757" t="s">
        <v>4</v>
      </c>
      <c r="B8" s="758"/>
      <c r="C8" s="758"/>
      <c r="D8" s="758"/>
      <c r="E8" s="758"/>
      <c r="F8" s="758"/>
      <c r="G8" s="758"/>
      <c r="H8" s="758"/>
      <c r="I8" s="758"/>
      <c r="J8" s="758"/>
      <c r="K8" s="758"/>
      <c r="L8" s="758"/>
      <c r="M8" s="758"/>
      <c r="N8" s="758"/>
      <c r="O8" s="758"/>
      <c r="P8" s="758"/>
      <c r="Q8" s="759"/>
    </row>
    <row r="9" spans="1:17" ht="60.75" customHeight="1" x14ac:dyDescent="0.3">
      <c r="A9" s="582" t="s">
        <v>63</v>
      </c>
      <c r="B9" s="583"/>
      <c r="C9" s="705" t="str">
        <f>MIR!A137</f>
        <v>Evalúa la cantidad de visualizaciones que hacen los habitantes por cada mil tomas registradas.</v>
      </c>
      <c r="D9" s="705"/>
      <c r="E9" s="705"/>
      <c r="F9" s="705"/>
      <c r="G9" s="705"/>
      <c r="H9" s="705"/>
      <c r="I9" s="705"/>
      <c r="J9" s="705"/>
      <c r="K9" s="705"/>
      <c r="L9" s="705"/>
      <c r="M9" s="705"/>
      <c r="N9" s="705"/>
      <c r="O9" s="705"/>
      <c r="P9" s="705"/>
      <c r="Q9" s="706"/>
    </row>
    <row r="10" spans="1:17" x14ac:dyDescent="0.3">
      <c r="A10" s="82"/>
      <c r="Q10" s="85"/>
    </row>
    <row r="11" spans="1:17" x14ac:dyDescent="0.3">
      <c r="A11" s="277" t="s">
        <v>5</v>
      </c>
      <c r="B11" s="278"/>
      <c r="C11" s="278"/>
      <c r="D11" s="278"/>
      <c r="E11" s="278"/>
      <c r="F11" s="278"/>
      <c r="G11" s="278"/>
      <c r="H11" s="278"/>
      <c r="I11" s="278"/>
      <c r="J11" s="278"/>
      <c r="K11" s="278"/>
      <c r="L11" s="278"/>
      <c r="M11" s="278"/>
      <c r="N11" s="278"/>
      <c r="O11" s="278"/>
      <c r="P11" s="278"/>
      <c r="Q11" s="279"/>
    </row>
    <row r="12" spans="1:17" ht="36.950000000000003" customHeight="1" x14ac:dyDescent="0.3">
      <c r="A12" s="658" t="s">
        <v>145</v>
      </c>
      <c r="B12" s="659"/>
      <c r="C12" s="470" t="str">
        <f>MIR!F137</f>
        <v>10. Población informada por medio de TikTok.</v>
      </c>
      <c r="D12" s="470"/>
      <c r="E12" s="470"/>
      <c r="F12" s="470"/>
      <c r="G12" s="470"/>
      <c r="H12" s="470"/>
      <c r="I12" s="470"/>
      <c r="J12" s="470"/>
      <c r="K12" s="470"/>
      <c r="L12" s="470"/>
      <c r="M12" s="470"/>
      <c r="N12" s="470"/>
      <c r="O12" s="470"/>
      <c r="P12" s="470"/>
      <c r="Q12" s="471"/>
    </row>
    <row r="13" spans="1:17" ht="32.25" customHeight="1" x14ac:dyDescent="0.3">
      <c r="A13" s="668" t="s">
        <v>119</v>
      </c>
      <c r="B13" s="669"/>
      <c r="C13" s="669"/>
      <c r="D13" s="669"/>
      <c r="E13" s="130" t="s">
        <v>81</v>
      </c>
      <c r="F13" s="669" t="s">
        <v>7</v>
      </c>
      <c r="G13" s="669"/>
      <c r="H13" s="669" t="s">
        <v>102</v>
      </c>
      <c r="I13" s="669"/>
      <c r="J13" s="647" t="s">
        <v>103</v>
      </c>
      <c r="K13" s="648"/>
      <c r="L13" s="648"/>
      <c r="M13" s="649"/>
      <c r="N13" s="669" t="s">
        <v>114</v>
      </c>
      <c r="O13" s="669"/>
      <c r="P13" s="669"/>
      <c r="Q13" s="677"/>
    </row>
    <row r="14" spans="1:17" ht="39" customHeight="1" x14ac:dyDescent="0.3">
      <c r="A14" s="576" t="s">
        <v>328</v>
      </c>
      <c r="B14" s="489"/>
      <c r="C14" s="489"/>
      <c r="D14" s="489"/>
      <c r="E14" s="565" t="str">
        <f>MIR!A142</f>
        <v>Gestión</v>
      </c>
      <c r="F14" s="565" t="str">
        <f>MIR!D142</f>
        <v>Calidad</v>
      </c>
      <c r="G14" s="565"/>
      <c r="H14" s="565" t="s">
        <v>52</v>
      </c>
      <c r="I14" s="565"/>
      <c r="J14" s="650" t="s">
        <v>124</v>
      </c>
      <c r="K14" s="651"/>
      <c r="L14" s="651"/>
      <c r="M14" s="652"/>
      <c r="N14" s="489"/>
      <c r="O14" s="489"/>
      <c r="P14" s="489"/>
      <c r="Q14" s="570"/>
    </row>
    <row r="15" spans="1:17" ht="45" customHeight="1" x14ac:dyDescent="0.3">
      <c r="A15" s="576"/>
      <c r="B15" s="489"/>
      <c r="C15" s="489"/>
      <c r="D15" s="489"/>
      <c r="E15" s="565"/>
      <c r="F15" s="565"/>
      <c r="G15" s="565"/>
      <c r="H15" s="565"/>
      <c r="I15" s="565"/>
      <c r="J15" s="653"/>
      <c r="K15" s="654"/>
      <c r="L15" s="654"/>
      <c r="M15" s="655"/>
      <c r="N15" s="489"/>
      <c r="O15" s="489"/>
      <c r="P15" s="489"/>
      <c r="Q15" s="570"/>
    </row>
    <row r="16" spans="1:17" ht="32.25" customHeight="1" x14ac:dyDescent="0.3">
      <c r="A16" s="691" t="s">
        <v>8</v>
      </c>
      <c r="B16" s="692"/>
      <c r="C16" s="692"/>
      <c r="D16" s="741"/>
      <c r="E16" s="741"/>
      <c r="F16" s="741"/>
      <c r="G16" s="741"/>
      <c r="H16" s="741"/>
      <c r="I16" s="741"/>
      <c r="J16" s="741"/>
      <c r="K16" s="741"/>
      <c r="L16" s="741"/>
      <c r="M16" s="741"/>
      <c r="N16" s="741"/>
      <c r="O16" s="741"/>
      <c r="P16" s="741"/>
      <c r="Q16" s="742"/>
    </row>
    <row r="17" spans="1:17" ht="12.75" customHeight="1" x14ac:dyDescent="0.3">
      <c r="A17" s="82"/>
      <c r="Q17" s="85"/>
    </row>
    <row r="18" spans="1:17" x14ac:dyDescent="0.3">
      <c r="A18" s="277" t="s">
        <v>9</v>
      </c>
      <c r="B18" s="278"/>
      <c r="C18" s="278"/>
      <c r="D18" s="278"/>
      <c r="E18" s="278"/>
      <c r="F18" s="278"/>
      <c r="G18" s="278"/>
      <c r="H18" s="278"/>
      <c r="I18" s="278"/>
      <c r="J18" s="278"/>
      <c r="K18" s="278"/>
      <c r="L18" s="278"/>
      <c r="M18" s="278"/>
      <c r="N18" s="278"/>
      <c r="O18" s="278"/>
      <c r="P18" s="278"/>
      <c r="Q18" s="279"/>
    </row>
    <row r="19" spans="1:17" x14ac:dyDescent="0.3">
      <c r="A19" s="668" t="s">
        <v>10</v>
      </c>
      <c r="B19" s="669"/>
      <c r="C19" s="669" t="s">
        <v>11</v>
      </c>
      <c r="D19" s="669"/>
      <c r="E19" s="669"/>
      <c r="F19" s="669" t="s">
        <v>12</v>
      </c>
      <c r="G19" s="669"/>
      <c r="H19" s="669"/>
      <c r="I19" s="669" t="s">
        <v>13</v>
      </c>
      <c r="J19" s="669"/>
      <c r="K19" s="669"/>
      <c r="L19" s="669" t="s">
        <v>14</v>
      </c>
      <c r="M19" s="669"/>
      <c r="N19" s="669"/>
      <c r="O19" s="669" t="s">
        <v>15</v>
      </c>
      <c r="P19" s="669"/>
      <c r="Q19" s="677"/>
    </row>
    <row r="20" spans="1:17" s="96" customFormat="1" ht="24.75" customHeight="1" x14ac:dyDescent="0.25">
      <c r="A20" s="495" t="s">
        <v>138</v>
      </c>
      <c r="B20" s="496"/>
      <c r="C20" s="496" t="s">
        <v>138</v>
      </c>
      <c r="D20" s="496"/>
      <c r="E20" s="496"/>
      <c r="F20" s="496" t="s">
        <v>138</v>
      </c>
      <c r="G20" s="496"/>
      <c r="H20" s="496"/>
      <c r="I20" s="496" t="s">
        <v>138</v>
      </c>
      <c r="J20" s="496"/>
      <c r="K20" s="496"/>
      <c r="L20" s="526" t="s">
        <v>138</v>
      </c>
      <c r="M20" s="526"/>
      <c r="N20" s="526"/>
      <c r="O20" s="527" t="s">
        <v>138</v>
      </c>
      <c r="P20" s="527"/>
      <c r="Q20" s="528"/>
    </row>
    <row r="21" spans="1:17" ht="41.25" customHeight="1" x14ac:dyDescent="0.3">
      <c r="A21" s="762" t="s">
        <v>16</v>
      </c>
      <c r="B21" s="763"/>
      <c r="C21" s="764"/>
      <c r="D21" s="765" t="str">
        <f>MIR!J137</f>
        <v>Informes emitoidos por la Unidad de Comunicación Social y Cultura del Agua.</v>
      </c>
      <c r="E21" s="766"/>
      <c r="F21" s="766"/>
      <c r="G21" s="766"/>
      <c r="H21" s="766"/>
      <c r="I21" s="766"/>
      <c r="J21" s="766"/>
      <c r="K21" s="766"/>
      <c r="L21" s="766"/>
      <c r="M21" s="766"/>
      <c r="N21" s="766"/>
      <c r="O21" s="766"/>
      <c r="P21" s="766"/>
      <c r="Q21" s="767"/>
    </row>
    <row r="22" spans="1:17" ht="41.25" customHeight="1" x14ac:dyDescent="0.3">
      <c r="A22" s="472" t="s">
        <v>104</v>
      </c>
      <c r="B22" s="473"/>
      <c r="C22" s="473"/>
      <c r="D22" s="645" t="str">
        <f>MIR!N137</f>
        <v>Que la población se encuentre infromada al monento y en timpo real, sobre las actividades, acciones, obras o infromación relevante del Organismo Operador INTERAPAS.</v>
      </c>
      <c r="E22" s="645"/>
      <c r="F22" s="645"/>
      <c r="G22" s="645"/>
      <c r="H22" s="645"/>
      <c r="I22" s="645"/>
      <c r="J22" s="645"/>
      <c r="K22" s="645"/>
      <c r="L22" s="645"/>
      <c r="M22" s="645"/>
      <c r="N22" s="645"/>
      <c r="O22" s="645"/>
      <c r="P22" s="645"/>
      <c r="Q22" s="646"/>
    </row>
    <row r="23" spans="1:17" x14ac:dyDescent="0.3">
      <c r="A23" s="95"/>
      <c r="Q23" s="85"/>
    </row>
    <row r="24" spans="1:17" x14ac:dyDescent="0.3">
      <c r="A24" s="277" t="s">
        <v>17</v>
      </c>
      <c r="B24" s="278"/>
      <c r="C24" s="278"/>
      <c r="D24" s="278"/>
      <c r="E24" s="278"/>
      <c r="F24" s="278"/>
      <c r="G24" s="278"/>
      <c r="H24" s="278"/>
      <c r="I24" s="278"/>
      <c r="J24" s="278"/>
      <c r="K24" s="278"/>
      <c r="L24" s="278"/>
      <c r="M24" s="278"/>
      <c r="N24" s="278"/>
      <c r="O24" s="278"/>
      <c r="P24" s="278"/>
      <c r="Q24" s="279"/>
    </row>
    <row r="25" spans="1:17" s="96" customFormat="1" ht="41.25" customHeight="1" x14ac:dyDescent="0.25">
      <c r="A25" s="668" t="s">
        <v>105</v>
      </c>
      <c r="B25" s="669"/>
      <c r="C25" s="669" t="s">
        <v>106</v>
      </c>
      <c r="D25" s="669"/>
      <c r="E25" s="669"/>
      <c r="F25" s="669" t="s">
        <v>107</v>
      </c>
      <c r="G25" s="669"/>
      <c r="H25" s="669"/>
      <c r="I25" s="669" t="s">
        <v>140</v>
      </c>
      <c r="J25" s="669"/>
      <c r="K25" s="669"/>
      <c r="L25" s="670" t="s">
        <v>18</v>
      </c>
      <c r="M25" s="670"/>
      <c r="N25" s="670"/>
      <c r="O25" s="760" t="str">
        <f>MIR!J142</f>
        <v>Al cierre del ejercicio 2024, por cada mil tomas,  640 personas vizualizan videos de Tik Tok, de infromación importante que pasa en tiempo real, sobre las actividiades de INTERAPAS.</v>
      </c>
      <c r="P25" s="760"/>
      <c r="Q25" s="761"/>
    </row>
    <row r="26" spans="1:17" s="96" customFormat="1" ht="47.25" customHeight="1" x14ac:dyDescent="0.25">
      <c r="A26" s="673" t="str">
        <f>MIR!N142</f>
        <v>Aumentar al menos en un 15 %, las visualizaciones de Tik Tok.</v>
      </c>
      <c r="B26" s="674"/>
      <c r="C26" s="675" t="s">
        <v>143</v>
      </c>
      <c r="D26" s="565"/>
      <c r="E26" s="565"/>
      <c r="F26" s="565" t="s">
        <v>58</v>
      </c>
      <c r="G26" s="565"/>
      <c r="H26" s="565"/>
      <c r="I26" s="669"/>
      <c r="J26" s="669"/>
      <c r="K26" s="669"/>
      <c r="L26" s="676" t="s">
        <v>19</v>
      </c>
      <c r="M26" s="676"/>
      <c r="N26" s="676"/>
      <c r="O26" s="565">
        <v>2024</v>
      </c>
      <c r="P26" s="565"/>
      <c r="Q26" s="566"/>
    </row>
    <row r="27" spans="1:17" ht="5.25" customHeight="1" x14ac:dyDescent="0.3">
      <c r="A27" s="79"/>
      <c r="B27" s="80"/>
      <c r="C27" s="80"/>
      <c r="D27" s="80"/>
      <c r="E27" s="80"/>
      <c r="F27" s="80"/>
      <c r="G27" s="80"/>
      <c r="H27" s="80"/>
      <c r="I27" s="80"/>
      <c r="J27" s="80"/>
      <c r="K27" s="80"/>
      <c r="L27" s="80"/>
      <c r="M27" s="80"/>
      <c r="N27" s="80"/>
      <c r="O27" s="80"/>
      <c r="P27" s="80"/>
      <c r="Q27" s="81"/>
    </row>
    <row r="28" spans="1:17" x14ac:dyDescent="0.3">
      <c r="A28" s="82"/>
      <c r="O28" s="80"/>
      <c r="P28" s="80"/>
      <c r="Q28" s="81"/>
    </row>
    <row r="29" spans="1:17" x14ac:dyDescent="0.3">
      <c r="A29" s="277" t="s">
        <v>83</v>
      </c>
      <c r="B29" s="278"/>
      <c r="C29" s="278"/>
      <c r="D29" s="278"/>
      <c r="E29" s="278"/>
      <c r="F29" s="278"/>
      <c r="G29" s="278"/>
      <c r="H29" s="278"/>
      <c r="I29" s="278"/>
      <c r="J29" s="278"/>
      <c r="K29" s="278"/>
      <c r="L29" s="278"/>
      <c r="M29" s="278"/>
      <c r="N29" s="278"/>
      <c r="O29" s="278"/>
      <c r="P29" s="278"/>
      <c r="Q29" s="279"/>
    </row>
    <row r="30" spans="1:17" x14ac:dyDescent="0.3">
      <c r="A30" s="503" t="s">
        <v>33</v>
      </c>
      <c r="B30" s="504"/>
      <c r="C30" s="504"/>
      <c r="D30" s="504"/>
      <c r="E30" s="504"/>
      <c r="F30" s="504"/>
      <c r="G30" s="504"/>
      <c r="H30" s="504"/>
      <c r="I30" s="504"/>
      <c r="J30" s="504"/>
      <c r="K30" s="504"/>
      <c r="L30" s="504"/>
      <c r="M30" s="504"/>
      <c r="N30" s="504"/>
      <c r="O30" s="504"/>
      <c r="P30" s="504"/>
      <c r="Q30" s="505"/>
    </row>
    <row r="31" spans="1:17" x14ac:dyDescent="0.3">
      <c r="A31" s="708" t="s">
        <v>34</v>
      </c>
      <c r="B31" s="709"/>
      <c r="C31" s="709"/>
      <c r="D31" s="709"/>
      <c r="E31" s="709"/>
      <c r="F31" s="709"/>
      <c r="G31" s="709"/>
      <c r="H31" s="709"/>
      <c r="I31" s="709"/>
      <c r="J31" s="709"/>
      <c r="K31" s="709"/>
      <c r="L31" s="709"/>
      <c r="M31" s="709"/>
      <c r="N31" s="709"/>
      <c r="O31" s="709"/>
      <c r="P31" s="709"/>
      <c r="Q31" s="710"/>
    </row>
    <row r="32" spans="1:17" ht="15.75" customHeight="1" x14ac:dyDescent="0.3">
      <c r="A32" s="468" t="s">
        <v>88</v>
      </c>
      <c r="B32" s="469"/>
      <c r="C32" s="470" t="s">
        <v>329</v>
      </c>
      <c r="D32" s="470"/>
      <c r="E32" s="470"/>
      <c r="F32" s="470"/>
      <c r="G32" s="470"/>
      <c r="H32" s="470"/>
      <c r="I32" s="470"/>
      <c r="J32" s="470"/>
      <c r="K32" s="470"/>
      <c r="L32" s="470"/>
      <c r="M32" s="470"/>
      <c r="N32" s="470"/>
      <c r="O32" s="470"/>
      <c r="P32" s="470"/>
      <c r="Q32" s="471"/>
    </row>
    <row r="33" spans="1:17" s="96" customFormat="1" ht="15.75" customHeight="1" x14ac:dyDescent="0.25">
      <c r="A33" s="468" t="s">
        <v>89</v>
      </c>
      <c r="B33" s="469"/>
      <c r="C33" s="470" t="s">
        <v>330</v>
      </c>
      <c r="D33" s="470"/>
      <c r="E33" s="470"/>
      <c r="F33" s="470"/>
      <c r="G33" s="470"/>
      <c r="H33" s="470"/>
      <c r="I33" s="470"/>
      <c r="J33" s="470"/>
      <c r="K33" s="470"/>
      <c r="L33" s="470"/>
      <c r="M33" s="470"/>
      <c r="N33" s="470"/>
      <c r="O33" s="470"/>
      <c r="P33" s="470"/>
      <c r="Q33" s="471"/>
    </row>
    <row r="34" spans="1:17" s="96" customFormat="1" ht="15.75" customHeight="1" x14ac:dyDescent="0.25">
      <c r="A34" s="472" t="s">
        <v>90</v>
      </c>
      <c r="B34" s="473"/>
      <c r="C34" s="645" t="s">
        <v>93</v>
      </c>
      <c r="D34" s="645"/>
      <c r="E34" s="645"/>
      <c r="F34" s="645"/>
      <c r="G34" s="645"/>
      <c r="H34" s="645"/>
      <c r="I34" s="645"/>
      <c r="J34" s="645"/>
      <c r="K34" s="645"/>
      <c r="L34" s="645"/>
      <c r="M34" s="645"/>
      <c r="N34" s="645"/>
      <c r="O34" s="645"/>
      <c r="P34" s="645"/>
      <c r="Q34" s="646"/>
    </row>
    <row r="35" spans="1:17" x14ac:dyDescent="0.3">
      <c r="A35" s="82"/>
      <c r="Q35" s="85"/>
    </row>
    <row r="36" spans="1:17" x14ac:dyDescent="0.3">
      <c r="A36" s="480" t="s">
        <v>84</v>
      </c>
      <c r="B36" s="481"/>
      <c r="C36" s="481"/>
      <c r="D36" s="481"/>
      <c r="E36" s="481"/>
      <c r="F36" s="481"/>
      <c r="G36" s="481"/>
      <c r="H36" s="481"/>
      <c r="I36" s="481"/>
      <c r="J36" s="481"/>
      <c r="K36" s="481"/>
      <c r="L36" s="481"/>
      <c r="M36" s="481"/>
      <c r="N36" s="481"/>
      <c r="O36" s="481"/>
      <c r="P36" s="481"/>
      <c r="Q36" s="482"/>
    </row>
    <row r="37" spans="1:17" x14ac:dyDescent="0.3">
      <c r="A37" s="73" t="s">
        <v>20</v>
      </c>
      <c r="B37" s="74" t="s">
        <v>21</v>
      </c>
      <c r="C37" s="483" t="s">
        <v>22</v>
      </c>
      <c r="D37" s="483"/>
      <c r="E37" s="74" t="s">
        <v>23</v>
      </c>
      <c r="F37" s="483" t="s">
        <v>24</v>
      </c>
      <c r="G37" s="483"/>
      <c r="H37" s="483" t="s">
        <v>25</v>
      </c>
      <c r="I37" s="483"/>
      <c r="J37" s="483" t="s">
        <v>26</v>
      </c>
      <c r="K37" s="483"/>
      <c r="L37" s="483" t="s">
        <v>27</v>
      </c>
      <c r="M37" s="483"/>
      <c r="N37" s="74" t="s">
        <v>28</v>
      </c>
      <c r="O37" s="74" t="s">
        <v>29</v>
      </c>
      <c r="P37" s="74" t="s">
        <v>30</v>
      </c>
      <c r="Q37" s="75" t="s">
        <v>31</v>
      </c>
    </row>
    <row r="38" spans="1:17" x14ac:dyDescent="0.3">
      <c r="A38" s="163"/>
      <c r="B38" s="163"/>
      <c r="C38" s="565"/>
      <c r="D38" s="565"/>
      <c r="E38" s="163"/>
      <c r="F38" s="565"/>
      <c r="G38" s="565"/>
      <c r="H38" s="565"/>
      <c r="I38" s="565"/>
      <c r="J38" s="565"/>
      <c r="K38" s="565"/>
      <c r="L38" s="565"/>
      <c r="M38" s="565"/>
      <c r="N38" s="163"/>
      <c r="O38" s="163"/>
      <c r="P38" s="163"/>
      <c r="Q38" s="163">
        <v>261000</v>
      </c>
    </row>
    <row r="39" spans="1:17" x14ac:dyDescent="0.3">
      <c r="A39" s="82"/>
      <c r="O39" s="80" t="s">
        <v>32</v>
      </c>
      <c r="P39" s="603">
        <f>+SUM(A38:Q38)</f>
        <v>261000</v>
      </c>
      <c r="Q39" s="460"/>
    </row>
    <row r="40" spans="1:17" x14ac:dyDescent="0.3">
      <c r="A40" s="82"/>
      <c r="J40" s="80"/>
      <c r="Q40" s="85"/>
    </row>
    <row r="41" spans="1:17" ht="12" customHeight="1" x14ac:dyDescent="0.3">
      <c r="A41" s="82"/>
      <c r="J41" s="80"/>
      <c r="Q41" s="85"/>
    </row>
    <row r="42" spans="1:17" hidden="1" x14ac:dyDescent="0.3">
      <c r="A42" s="542"/>
      <c r="B42" s="543"/>
      <c r="C42" s="543"/>
      <c r="D42" s="543"/>
      <c r="E42" s="543"/>
      <c r="F42" s="543"/>
      <c r="G42" s="543"/>
      <c r="H42" s="543"/>
      <c r="I42" s="543"/>
      <c r="J42" s="543"/>
      <c r="K42" s="543"/>
      <c r="L42" s="543"/>
      <c r="M42" s="543"/>
      <c r="N42" s="543"/>
      <c r="O42" s="543"/>
      <c r="P42" s="543"/>
      <c r="Q42" s="544"/>
    </row>
    <row r="43" spans="1:17" x14ac:dyDescent="0.3">
      <c r="A43" s="277" t="s">
        <v>36</v>
      </c>
      <c r="B43" s="278"/>
      <c r="C43" s="278"/>
      <c r="D43" s="278"/>
      <c r="E43" s="278"/>
      <c r="F43" s="278"/>
      <c r="G43" s="278"/>
      <c r="H43" s="278"/>
      <c r="I43" s="278"/>
      <c r="J43" s="278"/>
      <c r="K43" s="278"/>
      <c r="L43" s="278"/>
      <c r="M43" s="278"/>
      <c r="N43" s="278"/>
      <c r="O43" s="278"/>
      <c r="P43" s="278"/>
      <c r="Q43" s="279"/>
    </row>
    <row r="44" spans="1:17" x14ac:dyDescent="0.3">
      <c r="A44" s="468" t="s">
        <v>35</v>
      </c>
      <c r="B44" s="469"/>
      <c r="C44" s="470" t="s">
        <v>318</v>
      </c>
      <c r="D44" s="470"/>
      <c r="E44" s="470"/>
      <c r="F44" s="470"/>
      <c r="G44" s="470"/>
      <c r="H44" s="470"/>
      <c r="I44" s="470"/>
      <c r="J44" s="470"/>
      <c r="K44" s="470"/>
      <c r="L44" s="470"/>
      <c r="M44" s="470"/>
      <c r="N44" s="470"/>
      <c r="O44" s="470"/>
      <c r="P44" s="470"/>
      <c r="Q44" s="471"/>
    </row>
    <row r="45" spans="1:17" x14ac:dyDescent="0.3">
      <c r="A45" s="468" t="s">
        <v>59</v>
      </c>
      <c r="B45" s="469"/>
      <c r="C45" s="470" t="s">
        <v>331</v>
      </c>
      <c r="D45" s="470"/>
      <c r="E45" s="470"/>
      <c r="F45" s="470"/>
      <c r="G45" s="470"/>
      <c r="H45" s="470"/>
      <c r="I45" s="470"/>
      <c r="J45" s="470"/>
      <c r="K45" s="470"/>
      <c r="L45" s="470"/>
      <c r="M45" s="470"/>
      <c r="N45" s="470"/>
      <c r="O45" s="470"/>
      <c r="P45" s="470"/>
      <c r="Q45" s="471"/>
    </row>
    <row r="46" spans="1:17" x14ac:dyDescent="0.3">
      <c r="A46" s="472" t="s">
        <v>90</v>
      </c>
      <c r="B46" s="473"/>
      <c r="C46" s="645" t="s">
        <v>93</v>
      </c>
      <c r="D46" s="645"/>
      <c r="E46" s="645"/>
      <c r="F46" s="645"/>
      <c r="G46" s="645"/>
      <c r="H46" s="645"/>
      <c r="I46" s="645"/>
      <c r="J46" s="645"/>
      <c r="K46" s="645"/>
      <c r="L46" s="645"/>
      <c r="M46" s="645"/>
      <c r="N46" s="645"/>
      <c r="O46" s="645"/>
      <c r="P46" s="645"/>
      <c r="Q46" s="646"/>
    </row>
    <row r="47" spans="1:17" x14ac:dyDescent="0.3">
      <c r="A47" s="82"/>
      <c r="Q47" s="85"/>
    </row>
    <row r="48" spans="1:17" ht="1.5" customHeight="1" x14ac:dyDescent="0.3">
      <c r="A48" s="475" t="s">
        <v>84</v>
      </c>
      <c r="B48" s="476"/>
      <c r="C48" s="476"/>
      <c r="D48" s="476"/>
      <c r="E48" s="476"/>
      <c r="F48" s="476"/>
      <c r="G48" s="476"/>
      <c r="H48" s="476"/>
      <c r="I48" s="476"/>
      <c r="J48" s="476"/>
      <c r="K48" s="476"/>
      <c r="L48" s="476"/>
      <c r="M48" s="476"/>
      <c r="N48" s="476"/>
      <c r="O48" s="476"/>
      <c r="P48" s="476"/>
      <c r="Q48" s="477"/>
    </row>
    <row r="49" spans="1:17" hidden="1" x14ac:dyDescent="0.3">
      <c r="A49" s="145" t="s">
        <v>20</v>
      </c>
      <c r="B49" s="146" t="s">
        <v>21</v>
      </c>
      <c r="C49" s="712" t="s">
        <v>22</v>
      </c>
      <c r="D49" s="712"/>
      <c r="E49" s="146" t="s">
        <v>23</v>
      </c>
      <c r="F49" s="712" t="s">
        <v>24</v>
      </c>
      <c r="G49" s="712"/>
      <c r="H49" s="712" t="s">
        <v>25</v>
      </c>
      <c r="I49" s="712"/>
      <c r="J49" s="712" t="s">
        <v>26</v>
      </c>
      <c r="K49" s="712"/>
      <c r="L49" s="712" t="s">
        <v>27</v>
      </c>
      <c r="M49" s="712"/>
      <c r="N49" s="146" t="s">
        <v>28</v>
      </c>
      <c r="O49" s="146" t="s">
        <v>29</v>
      </c>
      <c r="P49" s="146" t="s">
        <v>30</v>
      </c>
      <c r="Q49" s="147" t="s">
        <v>31</v>
      </c>
    </row>
    <row r="50" spans="1:17" x14ac:dyDescent="0.3">
      <c r="A50" s="480" t="s">
        <v>84</v>
      </c>
      <c r="B50" s="481"/>
      <c r="C50" s="481"/>
      <c r="D50" s="481"/>
      <c r="E50" s="481"/>
      <c r="F50" s="481"/>
      <c r="G50" s="481"/>
      <c r="H50" s="481"/>
      <c r="I50" s="481"/>
      <c r="J50" s="481"/>
      <c r="K50" s="481"/>
      <c r="L50" s="481"/>
      <c r="M50" s="481"/>
      <c r="N50" s="481"/>
      <c r="O50" s="481"/>
      <c r="P50" s="481"/>
      <c r="Q50" s="482"/>
    </row>
    <row r="51" spans="1:17" x14ac:dyDescent="0.3">
      <c r="A51" s="73" t="s">
        <v>20</v>
      </c>
      <c r="B51" s="74" t="s">
        <v>21</v>
      </c>
      <c r="C51" s="483" t="s">
        <v>22</v>
      </c>
      <c r="D51" s="483"/>
      <c r="E51" s="74" t="s">
        <v>23</v>
      </c>
      <c r="F51" s="483" t="s">
        <v>24</v>
      </c>
      <c r="G51" s="483"/>
      <c r="H51" s="483" t="s">
        <v>25</v>
      </c>
      <c r="I51" s="483"/>
      <c r="J51" s="483" t="s">
        <v>26</v>
      </c>
      <c r="K51" s="483"/>
      <c r="L51" s="483" t="s">
        <v>27</v>
      </c>
      <c r="M51" s="483"/>
      <c r="N51" s="74" t="s">
        <v>28</v>
      </c>
      <c r="O51" s="74" t="s">
        <v>29</v>
      </c>
      <c r="P51" s="74" t="s">
        <v>30</v>
      </c>
      <c r="Q51" s="75" t="s">
        <v>31</v>
      </c>
    </row>
    <row r="52" spans="1:17" x14ac:dyDescent="0.3">
      <c r="A52" s="164"/>
      <c r="B52" s="164"/>
      <c r="C52" s="552"/>
      <c r="D52" s="552"/>
      <c r="E52" s="164"/>
      <c r="F52" s="552"/>
      <c r="G52" s="552"/>
      <c r="H52" s="552"/>
      <c r="I52" s="552"/>
      <c r="J52" s="552"/>
      <c r="K52" s="552"/>
      <c r="L52" s="552"/>
      <c r="M52" s="552"/>
      <c r="N52" s="164"/>
      <c r="O52" s="164"/>
      <c r="P52" s="164"/>
      <c r="Q52" s="137">
        <v>409919</v>
      </c>
    </row>
    <row r="53" spans="1:17" x14ac:dyDescent="0.3">
      <c r="A53" s="82"/>
      <c r="O53" s="80" t="s">
        <v>32</v>
      </c>
      <c r="P53" s="603">
        <f>+SUM(A52:Q52)</f>
        <v>409919</v>
      </c>
      <c r="Q53" s="460"/>
    </row>
    <row r="54" spans="1:17" ht="15.75" customHeight="1" x14ac:dyDescent="0.3">
      <c r="A54" s="82"/>
      <c r="I54" s="543" t="s">
        <v>332</v>
      </c>
      <c r="J54" s="543"/>
      <c r="K54" s="543"/>
      <c r="L54" s="543"/>
      <c r="M54" s="543"/>
      <c r="N54" s="543"/>
      <c r="O54" s="543"/>
      <c r="P54" s="232"/>
      <c r="Q54" s="238">
        <f>+(P39*1000)/P53</f>
        <v>636.71115513064774</v>
      </c>
    </row>
    <row r="55" spans="1:17" ht="17.25" customHeight="1" x14ac:dyDescent="0.3">
      <c r="A55" s="713" t="s">
        <v>86</v>
      </c>
      <c r="B55" s="714"/>
      <c r="C55" s="714"/>
      <c r="D55" s="714"/>
      <c r="E55" s="714"/>
      <c r="F55" s="714"/>
      <c r="G55" s="714"/>
      <c r="H55" s="714"/>
      <c r="I55" s="714"/>
      <c r="J55" s="714"/>
      <c r="K55" s="714"/>
      <c r="L55" s="714"/>
      <c r="M55" s="714"/>
      <c r="N55" s="714"/>
      <c r="O55" s="714"/>
      <c r="P55" s="459">
        <f>+Q54*1.15</f>
        <v>732.2178284002448</v>
      </c>
      <c r="Q55" s="715"/>
    </row>
    <row r="56" spans="1:17" ht="4.7" customHeight="1" x14ac:dyDescent="0.3">
      <c r="A56" s="82"/>
      <c r="O56" s="80"/>
      <c r="P56" s="240"/>
      <c r="Q56" s="85"/>
    </row>
    <row r="57" spans="1:17" x14ac:dyDescent="0.3">
      <c r="A57" s="277" t="s">
        <v>85</v>
      </c>
      <c r="B57" s="278"/>
      <c r="C57" s="278"/>
      <c r="D57" s="278"/>
      <c r="E57" s="278"/>
      <c r="F57" s="278"/>
      <c r="G57" s="278"/>
      <c r="H57" s="278"/>
      <c r="I57" s="278"/>
      <c r="J57" s="278"/>
      <c r="K57" s="278"/>
      <c r="L57" s="278"/>
      <c r="M57" s="278"/>
      <c r="N57" s="278"/>
      <c r="O57" s="278"/>
      <c r="P57" s="278"/>
      <c r="Q57" s="279"/>
    </row>
    <row r="58" spans="1:17" x14ac:dyDescent="0.3">
      <c r="A58" s="598" t="s">
        <v>33</v>
      </c>
      <c r="B58" s="599"/>
      <c r="C58" s="599"/>
      <c r="D58" s="599"/>
      <c r="E58" s="599"/>
      <c r="F58" s="599"/>
      <c r="G58" s="599"/>
      <c r="H58" s="599"/>
      <c r="I58" s="599"/>
      <c r="J58" s="599"/>
      <c r="K58" s="599"/>
      <c r="L58" s="599"/>
      <c r="M58" s="599"/>
      <c r="N58" s="599"/>
      <c r="O58" s="599"/>
      <c r="P58" s="599"/>
      <c r="Q58" s="600"/>
    </row>
    <row r="59" spans="1:17" x14ac:dyDescent="0.3">
      <c r="A59" s="708" t="s">
        <v>34</v>
      </c>
      <c r="B59" s="709"/>
      <c r="C59" s="709"/>
      <c r="D59" s="709"/>
      <c r="E59" s="709"/>
      <c r="F59" s="709"/>
      <c r="G59" s="709"/>
      <c r="H59" s="709"/>
      <c r="I59" s="709"/>
      <c r="J59" s="709"/>
      <c r="K59" s="709"/>
      <c r="L59" s="709"/>
      <c r="M59" s="709"/>
      <c r="N59" s="709"/>
      <c r="O59" s="709"/>
      <c r="P59" s="709"/>
      <c r="Q59" s="710"/>
    </row>
    <row r="60" spans="1:17" ht="14.25" customHeight="1" x14ac:dyDescent="0.3">
      <c r="A60" s="468" t="s">
        <v>35</v>
      </c>
      <c r="B60" s="469"/>
      <c r="C60" s="470" t="s">
        <v>329</v>
      </c>
      <c r="D60" s="470"/>
      <c r="E60" s="470"/>
      <c r="F60" s="470"/>
      <c r="G60" s="470"/>
      <c r="H60" s="470"/>
      <c r="I60" s="470"/>
      <c r="J60" s="470"/>
      <c r="K60" s="470"/>
      <c r="L60" s="470"/>
      <c r="M60" s="470"/>
      <c r="N60" s="470"/>
      <c r="O60" s="470"/>
      <c r="P60" s="470"/>
      <c r="Q60" s="471"/>
    </row>
    <row r="61" spans="1:17" x14ac:dyDescent="0.3">
      <c r="A61" s="468" t="s">
        <v>59</v>
      </c>
      <c r="B61" s="469"/>
      <c r="C61" s="470" t="s">
        <v>330</v>
      </c>
      <c r="D61" s="470"/>
      <c r="E61" s="470"/>
      <c r="F61" s="470"/>
      <c r="G61" s="470"/>
      <c r="H61" s="470"/>
      <c r="I61" s="470"/>
      <c r="J61" s="470"/>
      <c r="K61" s="470"/>
      <c r="L61" s="470"/>
      <c r="M61" s="470"/>
      <c r="N61" s="470"/>
      <c r="O61" s="470"/>
      <c r="P61" s="470"/>
      <c r="Q61" s="471"/>
    </row>
    <row r="62" spans="1:17" x14ac:dyDescent="0.3">
      <c r="A62" s="472" t="s">
        <v>90</v>
      </c>
      <c r="B62" s="473"/>
      <c r="C62" s="645" t="s">
        <v>93</v>
      </c>
      <c r="D62" s="645"/>
      <c r="E62" s="645"/>
      <c r="F62" s="645"/>
      <c r="G62" s="645"/>
      <c r="H62" s="645"/>
      <c r="I62" s="645"/>
      <c r="J62" s="645"/>
      <c r="K62" s="645"/>
      <c r="L62" s="645"/>
      <c r="M62" s="645"/>
      <c r="N62" s="645"/>
      <c r="O62" s="645"/>
      <c r="P62" s="645"/>
      <c r="Q62" s="646"/>
    </row>
    <row r="63" spans="1:17" x14ac:dyDescent="0.3">
      <c r="A63" s="82"/>
      <c r="Q63" s="85"/>
    </row>
    <row r="64" spans="1:17" ht="28.5" customHeight="1" x14ac:dyDescent="0.3">
      <c r="A64" s="480" t="s">
        <v>84</v>
      </c>
      <c r="B64" s="481"/>
      <c r="C64" s="481"/>
      <c r="D64" s="481"/>
      <c r="E64" s="481"/>
      <c r="F64" s="481"/>
      <c r="G64" s="481"/>
      <c r="H64" s="481"/>
      <c r="I64" s="481"/>
      <c r="J64" s="481"/>
      <c r="K64" s="481"/>
      <c r="L64" s="481"/>
      <c r="M64" s="481"/>
      <c r="N64" s="481"/>
      <c r="O64" s="481"/>
      <c r="P64" s="481"/>
      <c r="Q64" s="482"/>
    </row>
    <row r="65" spans="1:17" x14ac:dyDescent="0.3">
      <c r="A65" s="73" t="s">
        <v>20</v>
      </c>
      <c r="B65" s="74" t="s">
        <v>21</v>
      </c>
      <c r="C65" s="483" t="s">
        <v>22</v>
      </c>
      <c r="D65" s="483"/>
      <c r="E65" s="74" t="s">
        <v>23</v>
      </c>
      <c r="F65" s="483" t="s">
        <v>24</v>
      </c>
      <c r="G65" s="483"/>
      <c r="H65" s="483" t="s">
        <v>25</v>
      </c>
      <c r="I65" s="483"/>
      <c r="J65" s="483" t="s">
        <v>26</v>
      </c>
      <c r="K65" s="483"/>
      <c r="L65" s="483" t="s">
        <v>27</v>
      </c>
      <c r="M65" s="483"/>
      <c r="N65" s="74" t="s">
        <v>28</v>
      </c>
      <c r="O65" s="74" t="s">
        <v>29</v>
      </c>
      <c r="P65" s="74" t="s">
        <v>30</v>
      </c>
      <c r="Q65" s="75" t="s">
        <v>31</v>
      </c>
    </row>
    <row r="66" spans="1:17" x14ac:dyDescent="0.3">
      <c r="A66" s="98"/>
      <c r="B66" s="72"/>
      <c r="C66" s="565"/>
      <c r="D66" s="565"/>
      <c r="E66" s="72"/>
      <c r="F66" s="565"/>
      <c r="G66" s="565"/>
      <c r="H66" s="565"/>
      <c r="I66" s="565"/>
      <c r="J66" s="565"/>
      <c r="K66" s="565"/>
      <c r="L66" s="565"/>
      <c r="M66" s="565"/>
      <c r="N66" s="99"/>
      <c r="O66" s="99"/>
      <c r="P66" s="99"/>
      <c r="Q66" s="100"/>
    </row>
    <row r="67" spans="1:17" x14ac:dyDescent="0.3">
      <c r="A67" s="82"/>
      <c r="O67" s="80" t="s">
        <v>32</v>
      </c>
      <c r="P67" s="603">
        <f>+SUM(A66:Q66)</f>
        <v>0</v>
      </c>
      <c r="Q67" s="460"/>
    </row>
    <row r="68" spans="1:17" x14ac:dyDescent="0.3">
      <c r="A68" s="542"/>
      <c r="B68" s="543"/>
      <c r="C68" s="543"/>
      <c r="D68" s="543"/>
      <c r="E68" s="543"/>
      <c r="F68" s="543"/>
      <c r="G68" s="543"/>
      <c r="H68" s="543"/>
      <c r="I68" s="543"/>
      <c r="J68" s="543"/>
      <c r="K68" s="543"/>
      <c r="L68" s="543"/>
      <c r="M68" s="543"/>
      <c r="N68" s="543"/>
      <c r="O68" s="543"/>
      <c r="P68" s="543"/>
      <c r="Q68" s="544"/>
    </row>
    <row r="69" spans="1:17" x14ac:dyDescent="0.3">
      <c r="A69" s="277" t="s">
        <v>36</v>
      </c>
      <c r="B69" s="278"/>
      <c r="C69" s="278"/>
      <c r="D69" s="278"/>
      <c r="E69" s="278"/>
      <c r="F69" s="278"/>
      <c r="G69" s="278"/>
      <c r="H69" s="278"/>
      <c r="I69" s="278"/>
      <c r="J69" s="278"/>
      <c r="K69" s="278"/>
      <c r="L69" s="278"/>
      <c r="M69" s="278"/>
      <c r="N69" s="278"/>
      <c r="O69" s="278"/>
      <c r="P69" s="278"/>
      <c r="Q69" s="279"/>
    </row>
    <row r="70" spans="1:17" ht="14.25" customHeight="1" x14ac:dyDescent="0.3">
      <c r="A70" s="468" t="s">
        <v>35</v>
      </c>
      <c r="B70" s="469"/>
      <c r="C70" s="470" t="s">
        <v>318</v>
      </c>
      <c r="D70" s="470"/>
      <c r="E70" s="470"/>
      <c r="F70" s="470"/>
      <c r="G70" s="470"/>
      <c r="H70" s="470"/>
      <c r="I70" s="470"/>
      <c r="J70" s="470"/>
      <c r="K70" s="470"/>
      <c r="L70" s="470"/>
      <c r="M70" s="470"/>
      <c r="N70" s="470"/>
      <c r="O70" s="470"/>
      <c r="P70" s="470"/>
      <c r="Q70" s="471"/>
    </row>
    <row r="71" spans="1:17" x14ac:dyDescent="0.3">
      <c r="A71" s="468" t="s">
        <v>59</v>
      </c>
      <c r="B71" s="469"/>
      <c r="C71" s="470" t="s">
        <v>331</v>
      </c>
      <c r="D71" s="470"/>
      <c r="E71" s="470"/>
      <c r="F71" s="470"/>
      <c r="G71" s="470"/>
      <c r="H71" s="470"/>
      <c r="I71" s="470"/>
      <c r="J71" s="470"/>
      <c r="K71" s="470"/>
      <c r="L71" s="470"/>
      <c r="M71" s="470"/>
      <c r="N71" s="470"/>
      <c r="O71" s="470"/>
      <c r="P71" s="470"/>
      <c r="Q71" s="471"/>
    </row>
    <row r="72" spans="1:17" x14ac:dyDescent="0.3">
      <c r="A72" s="472" t="s">
        <v>90</v>
      </c>
      <c r="B72" s="473"/>
      <c r="C72" s="645" t="s">
        <v>93</v>
      </c>
      <c r="D72" s="645"/>
      <c r="E72" s="645"/>
      <c r="F72" s="645"/>
      <c r="G72" s="645"/>
      <c r="H72" s="645"/>
      <c r="I72" s="645"/>
      <c r="J72" s="645"/>
      <c r="K72" s="645"/>
      <c r="L72" s="645"/>
      <c r="M72" s="645"/>
      <c r="N72" s="645"/>
      <c r="O72" s="645"/>
      <c r="P72" s="645"/>
      <c r="Q72" s="646"/>
    </row>
    <row r="73" spans="1:17" x14ac:dyDescent="0.3">
      <c r="A73" s="82"/>
      <c r="Q73" s="85"/>
    </row>
    <row r="74" spans="1:17" x14ac:dyDescent="0.3">
      <c r="A74" s="480" t="s">
        <v>84</v>
      </c>
      <c r="B74" s="481"/>
      <c r="C74" s="481"/>
      <c r="D74" s="481"/>
      <c r="E74" s="481"/>
      <c r="F74" s="481"/>
      <c r="G74" s="481"/>
      <c r="H74" s="481"/>
      <c r="I74" s="481"/>
      <c r="J74" s="481"/>
      <c r="K74" s="481"/>
      <c r="L74" s="481"/>
      <c r="M74" s="481"/>
      <c r="N74" s="481"/>
      <c r="O74" s="481"/>
      <c r="P74" s="481"/>
      <c r="Q74" s="482"/>
    </row>
    <row r="75" spans="1:17" x14ac:dyDescent="0.3">
      <c r="A75" s="73" t="s">
        <v>20</v>
      </c>
      <c r="B75" s="74" t="s">
        <v>21</v>
      </c>
      <c r="C75" s="483" t="s">
        <v>22</v>
      </c>
      <c r="D75" s="483"/>
      <c r="E75" s="74" t="s">
        <v>23</v>
      </c>
      <c r="F75" s="483" t="s">
        <v>24</v>
      </c>
      <c r="G75" s="483"/>
      <c r="H75" s="483" t="s">
        <v>25</v>
      </c>
      <c r="I75" s="483"/>
      <c r="J75" s="483" t="s">
        <v>26</v>
      </c>
      <c r="K75" s="483"/>
      <c r="L75" s="483" t="s">
        <v>27</v>
      </c>
      <c r="M75" s="483"/>
      <c r="N75" s="74" t="s">
        <v>28</v>
      </c>
      <c r="O75" s="74" t="s">
        <v>29</v>
      </c>
      <c r="P75" s="74" t="s">
        <v>30</v>
      </c>
      <c r="Q75" s="75" t="s">
        <v>31</v>
      </c>
    </row>
    <row r="76" spans="1:17" x14ac:dyDescent="0.3">
      <c r="A76" s="101"/>
      <c r="B76" s="101"/>
      <c r="C76" s="552"/>
      <c r="D76" s="552"/>
      <c r="E76" s="102"/>
      <c r="F76" s="552"/>
      <c r="G76" s="552"/>
      <c r="H76" s="552"/>
      <c r="I76" s="552"/>
      <c r="J76" s="552"/>
      <c r="K76" s="552"/>
      <c r="L76" s="552"/>
      <c r="M76" s="552"/>
      <c r="N76" s="103"/>
      <c r="O76" s="103"/>
      <c r="P76" s="103"/>
      <c r="Q76" s="104"/>
    </row>
    <row r="77" spans="1:17" x14ac:dyDescent="0.3">
      <c r="A77" s="82"/>
      <c r="O77" s="80" t="s">
        <v>32</v>
      </c>
      <c r="P77" s="603"/>
      <c r="Q77" s="460"/>
    </row>
    <row r="78" spans="1:17" x14ac:dyDescent="0.3">
      <c r="A78" s="82"/>
      <c r="O78" s="80"/>
      <c r="P78" s="148"/>
      <c r="Q78" s="149"/>
    </row>
    <row r="79" spans="1:17" x14ac:dyDescent="0.3">
      <c r="A79" s="713" t="s">
        <v>87</v>
      </c>
      <c r="B79" s="714"/>
      <c r="C79" s="714"/>
      <c r="D79" s="714"/>
      <c r="E79" s="714"/>
      <c r="F79" s="714"/>
      <c r="G79" s="714"/>
      <c r="H79" s="714"/>
      <c r="I79" s="714"/>
      <c r="J79" s="714"/>
      <c r="K79" s="714"/>
      <c r="L79" s="714"/>
      <c r="M79" s="714"/>
      <c r="N79" s="714"/>
      <c r="O79" s="714"/>
      <c r="P79" s="716" t="e">
        <f>P67/P77</f>
        <v>#DIV/0!</v>
      </c>
      <c r="Q79" s="717"/>
    </row>
    <row r="80" spans="1:17" x14ac:dyDescent="0.3">
      <c r="A80" s="82"/>
      <c r="Q80" s="85"/>
    </row>
    <row r="81" spans="1:17" x14ac:dyDescent="0.3">
      <c r="A81" s="620" t="s">
        <v>82</v>
      </c>
      <c r="B81" s="621"/>
      <c r="C81" s="621"/>
      <c r="D81" s="621"/>
      <c r="E81" s="621"/>
      <c r="F81" s="621"/>
      <c r="G81" s="621"/>
      <c r="H81" s="621"/>
      <c r="I81" s="621"/>
      <c r="J81" s="621"/>
      <c r="K81" s="621"/>
      <c r="L81" s="621"/>
      <c r="M81" s="621"/>
      <c r="N81" s="621"/>
      <c r="O81" s="621"/>
      <c r="P81" s="622" t="e">
        <f>(P79/P55)</f>
        <v>#DIV/0!</v>
      </c>
      <c r="Q81" s="623"/>
    </row>
    <row r="82" spans="1:17" x14ac:dyDescent="0.3">
      <c r="A82" s="82"/>
      <c r="Q82" s="85"/>
    </row>
    <row r="83" spans="1:17" x14ac:dyDescent="0.3">
      <c r="A83" s="720" t="s">
        <v>94</v>
      </c>
      <c r="B83" s="721"/>
      <c r="C83" s="721"/>
      <c r="D83" s="724"/>
      <c r="E83" s="724"/>
      <c r="F83" s="724"/>
      <c r="G83" s="724"/>
      <c r="H83" s="724"/>
      <c r="I83" s="724"/>
      <c r="J83" s="724"/>
      <c r="K83" s="724"/>
      <c r="L83" s="724"/>
      <c r="M83" s="724"/>
      <c r="N83" s="724"/>
      <c r="O83" s="724"/>
      <c r="P83" s="724"/>
      <c r="Q83" s="725"/>
    </row>
    <row r="84" spans="1:17" ht="56.25" customHeight="1" x14ac:dyDescent="0.3">
      <c r="A84" s="722"/>
      <c r="B84" s="723"/>
      <c r="C84" s="723"/>
      <c r="D84" s="726"/>
      <c r="E84" s="726"/>
      <c r="F84" s="726"/>
      <c r="G84" s="726"/>
      <c r="H84" s="726"/>
      <c r="I84" s="726"/>
      <c r="J84" s="726"/>
      <c r="K84" s="726"/>
      <c r="L84" s="726"/>
      <c r="M84" s="726"/>
      <c r="N84" s="726"/>
      <c r="O84" s="726"/>
      <c r="P84" s="726"/>
      <c r="Q84" s="727"/>
    </row>
    <row r="85" spans="1:17" x14ac:dyDescent="0.3">
      <c r="A85" s="82"/>
      <c r="Q85" s="85"/>
    </row>
    <row r="86" spans="1:17" x14ac:dyDescent="0.3">
      <c r="A86" s="732" t="s">
        <v>95</v>
      </c>
      <c r="B86" s="733"/>
      <c r="C86" s="733"/>
      <c r="D86" s="733"/>
      <c r="Q86" s="85"/>
    </row>
    <row r="87" spans="1:17" x14ac:dyDescent="0.3">
      <c r="A87" s="82"/>
      <c r="Q87" s="85"/>
    </row>
    <row r="88" spans="1:17" x14ac:dyDescent="0.3">
      <c r="A88" s="82"/>
      <c r="Q88" s="85"/>
    </row>
    <row r="89" spans="1:17" x14ac:dyDescent="0.3">
      <c r="A89" s="277" t="s">
        <v>291</v>
      </c>
      <c r="B89" s="278"/>
      <c r="C89" s="278"/>
      <c r="D89" s="278"/>
      <c r="E89" s="278"/>
      <c r="F89" s="278"/>
      <c r="G89" s="278"/>
      <c r="H89" s="278"/>
      <c r="I89" s="278"/>
      <c r="J89" s="278"/>
      <c r="K89" s="278"/>
      <c r="L89" s="278"/>
      <c r="M89" s="278"/>
      <c r="N89" s="278"/>
      <c r="O89" s="278"/>
      <c r="P89" s="278"/>
      <c r="Q89" s="279"/>
    </row>
    <row r="90" spans="1:17" x14ac:dyDescent="0.3">
      <c r="A90" s="668" t="s">
        <v>64</v>
      </c>
      <c r="B90" s="669" t="s">
        <v>59</v>
      </c>
      <c r="C90" s="734" t="s">
        <v>65</v>
      </c>
      <c r="D90" s="734"/>
      <c r="E90" s="734"/>
      <c r="F90" s="734"/>
      <c r="G90" s="734"/>
      <c r="H90" s="734"/>
      <c r="I90" s="734"/>
      <c r="J90" s="734"/>
      <c r="K90" s="734"/>
      <c r="L90" s="734"/>
      <c r="M90" s="734"/>
      <c r="N90" s="734"/>
      <c r="O90" s="734"/>
      <c r="P90" s="669" t="s">
        <v>79</v>
      </c>
      <c r="Q90" s="677" t="s">
        <v>80</v>
      </c>
    </row>
    <row r="91" spans="1:17" ht="38.25" customHeight="1" x14ac:dyDescent="0.3">
      <c r="A91" s="668"/>
      <c r="B91" s="669"/>
      <c r="C91" s="130" t="s">
        <v>66</v>
      </c>
      <c r="D91" s="130" t="s">
        <v>67</v>
      </c>
      <c r="E91" s="130" t="s">
        <v>68</v>
      </c>
      <c r="F91" s="130" t="s">
        <v>69</v>
      </c>
      <c r="G91" s="130" t="s">
        <v>70</v>
      </c>
      <c r="H91" s="130" t="s">
        <v>71</v>
      </c>
      <c r="I91" s="130" t="s">
        <v>72</v>
      </c>
      <c r="J91" s="130" t="s">
        <v>73</v>
      </c>
      <c r="K91" s="130" t="s">
        <v>74</v>
      </c>
      <c r="L91" s="130" t="s">
        <v>75</v>
      </c>
      <c r="M91" s="130" t="s">
        <v>76</v>
      </c>
      <c r="N91" s="130" t="s">
        <v>77</v>
      </c>
      <c r="O91" s="130" t="s">
        <v>78</v>
      </c>
      <c r="P91" s="669"/>
      <c r="Q91" s="677"/>
    </row>
    <row r="92" spans="1:17" ht="24" customHeight="1" x14ac:dyDescent="0.3">
      <c r="A92" s="344" t="s">
        <v>158</v>
      </c>
      <c r="B92" s="489" t="s">
        <v>335</v>
      </c>
      <c r="C92" s="157" t="s">
        <v>97</v>
      </c>
      <c r="D92" s="171"/>
      <c r="E92" s="171"/>
      <c r="F92" s="241">
        <v>154388.64000000001</v>
      </c>
      <c r="G92" s="171"/>
      <c r="H92" s="171"/>
      <c r="I92" s="171"/>
      <c r="J92" s="171"/>
      <c r="K92" s="172"/>
      <c r="L92" s="172"/>
      <c r="M92" s="172"/>
      <c r="N92" s="172"/>
      <c r="O92" s="172"/>
      <c r="P92" s="254">
        <f>+O92+N92+M92+L92+K92+J92+I92+H92+G92+F92+E92+D92</f>
        <v>154388.64000000001</v>
      </c>
      <c r="Q92" s="731">
        <f>+P93/P92</f>
        <v>0.16044153248580981</v>
      </c>
    </row>
    <row r="93" spans="1:17" ht="24" customHeight="1" x14ac:dyDescent="0.3">
      <c r="A93" s="344"/>
      <c r="B93" s="489"/>
      <c r="C93" s="141" t="s">
        <v>96</v>
      </c>
      <c r="D93" s="63"/>
      <c r="E93" s="63"/>
      <c r="F93" s="242">
        <v>24770.35</v>
      </c>
      <c r="G93" s="63"/>
      <c r="H93" s="63"/>
      <c r="I93" s="63"/>
      <c r="J93" s="63"/>
      <c r="K93" s="89"/>
      <c r="L93" s="89"/>
      <c r="M93" s="89"/>
      <c r="N93" s="89"/>
      <c r="O93" s="89"/>
      <c r="P93" s="255">
        <f t="shared" ref="P93:P121" si="0">+O93+N93+M93+L93+K93+J93+I93+H93+G93+F93+E93+D93</f>
        <v>24770.35</v>
      </c>
      <c r="Q93" s="731"/>
    </row>
    <row r="94" spans="1:17" ht="17.25" customHeight="1" x14ac:dyDescent="0.3">
      <c r="A94" s="730" t="s">
        <v>152</v>
      </c>
      <c r="B94" s="489" t="s">
        <v>356</v>
      </c>
      <c r="C94" s="157" t="s">
        <v>97</v>
      </c>
      <c r="D94" s="171"/>
      <c r="E94" s="171"/>
      <c r="F94" s="241">
        <v>9652.2000000000007</v>
      </c>
      <c r="G94" s="171"/>
      <c r="H94" s="171"/>
      <c r="I94" s="171"/>
      <c r="J94" s="171"/>
      <c r="K94" s="172"/>
      <c r="L94" s="172"/>
      <c r="M94" s="172"/>
      <c r="N94" s="172"/>
      <c r="O94" s="172"/>
      <c r="P94" s="254">
        <f t="shared" si="0"/>
        <v>9652.2000000000007</v>
      </c>
      <c r="Q94" s="768">
        <f>+P95/P94</f>
        <v>2.9060732268291165</v>
      </c>
    </row>
    <row r="95" spans="1:17" ht="17.25" customHeight="1" x14ac:dyDescent="0.3">
      <c r="A95" s="730"/>
      <c r="B95" s="489"/>
      <c r="C95" s="141" t="s">
        <v>96</v>
      </c>
      <c r="D95" s="63"/>
      <c r="E95" s="63"/>
      <c r="F95" s="242">
        <v>28050</v>
      </c>
      <c r="G95" s="63"/>
      <c r="H95" s="63"/>
      <c r="I95" s="63"/>
      <c r="J95" s="63"/>
      <c r="K95" s="89"/>
      <c r="L95" s="89"/>
      <c r="M95" s="89"/>
      <c r="N95" s="89"/>
      <c r="O95" s="89"/>
      <c r="P95" s="255">
        <f t="shared" si="0"/>
        <v>28050</v>
      </c>
      <c r="Q95" s="768"/>
    </row>
    <row r="96" spans="1:17" ht="24" customHeight="1" x14ac:dyDescent="0.3">
      <c r="A96" s="730" t="s">
        <v>176</v>
      </c>
      <c r="B96" s="489" t="s">
        <v>335</v>
      </c>
      <c r="C96" s="157" t="s">
        <v>97</v>
      </c>
      <c r="D96" s="171"/>
      <c r="E96" s="171"/>
      <c r="F96" s="241">
        <v>137720.1</v>
      </c>
      <c r="G96" s="171"/>
      <c r="H96" s="171"/>
      <c r="I96" s="171"/>
      <c r="J96" s="171"/>
      <c r="K96" s="172"/>
      <c r="L96" s="172"/>
      <c r="M96" s="172"/>
      <c r="N96" s="172"/>
      <c r="O96" s="172"/>
      <c r="P96" s="254">
        <f t="shared" si="0"/>
        <v>137720.1</v>
      </c>
      <c r="Q96" s="731">
        <f>+P97/P96</f>
        <v>9.4896315062216768E-2</v>
      </c>
    </row>
    <row r="97" spans="1:17" ht="24" customHeight="1" x14ac:dyDescent="0.3">
      <c r="A97" s="730"/>
      <c r="B97" s="489"/>
      <c r="C97" s="141" t="s">
        <v>96</v>
      </c>
      <c r="D97" s="63"/>
      <c r="E97" s="63"/>
      <c r="F97" s="242">
        <v>13069.13</v>
      </c>
      <c r="G97" s="63"/>
      <c r="H97" s="63"/>
      <c r="I97" s="63"/>
      <c r="J97" s="63"/>
      <c r="K97" s="89"/>
      <c r="L97" s="89"/>
      <c r="M97" s="89"/>
      <c r="N97" s="89"/>
      <c r="O97" s="89"/>
      <c r="P97" s="255">
        <f t="shared" si="0"/>
        <v>13069.13</v>
      </c>
      <c r="Q97" s="731"/>
    </row>
    <row r="98" spans="1:17" ht="30.75" customHeight="1" x14ac:dyDescent="0.3">
      <c r="A98" s="730" t="s">
        <v>284</v>
      </c>
      <c r="B98" s="489" t="s">
        <v>335</v>
      </c>
      <c r="C98" s="157" t="s">
        <v>97</v>
      </c>
      <c r="D98" s="171"/>
      <c r="E98" s="171"/>
      <c r="F98" s="241">
        <v>6463.16</v>
      </c>
      <c r="G98" s="171"/>
      <c r="H98" s="171"/>
      <c r="I98" s="171"/>
      <c r="J98" s="171"/>
      <c r="K98" s="172"/>
      <c r="L98" s="172"/>
      <c r="M98" s="172"/>
      <c r="N98" s="172"/>
      <c r="O98" s="172"/>
      <c r="P98" s="254">
        <f t="shared" si="0"/>
        <v>6463.16</v>
      </c>
      <c r="Q98" s="731">
        <f>+P99/P98</f>
        <v>0</v>
      </c>
    </row>
    <row r="99" spans="1:17" ht="30.75" customHeight="1" x14ac:dyDescent="0.3">
      <c r="A99" s="730"/>
      <c r="B99" s="489"/>
      <c r="C99" s="141" t="s">
        <v>96</v>
      </c>
      <c r="D99" s="63"/>
      <c r="E99" s="63"/>
      <c r="F99" s="242">
        <v>0</v>
      </c>
      <c r="G99" s="63"/>
      <c r="H99" s="63"/>
      <c r="I99" s="63"/>
      <c r="J99" s="63"/>
      <c r="K99" s="89"/>
      <c r="L99" s="89"/>
      <c r="M99" s="89"/>
      <c r="N99" s="89"/>
      <c r="O99" s="89"/>
      <c r="P99" s="255">
        <f t="shared" si="0"/>
        <v>0</v>
      </c>
      <c r="Q99" s="731"/>
    </row>
    <row r="100" spans="1:17" ht="15" customHeight="1" x14ac:dyDescent="0.3">
      <c r="A100" s="743" t="s">
        <v>285</v>
      </c>
      <c r="B100" s="63"/>
      <c r="C100" s="157" t="s">
        <v>97</v>
      </c>
      <c r="D100" s="171"/>
      <c r="E100" s="171"/>
      <c r="F100" s="241">
        <v>5012.84</v>
      </c>
      <c r="G100" s="171"/>
      <c r="H100" s="171"/>
      <c r="I100" s="171"/>
      <c r="J100" s="171"/>
      <c r="K100" s="172"/>
      <c r="L100" s="172"/>
      <c r="M100" s="172"/>
      <c r="N100" s="172"/>
      <c r="O100" s="172"/>
      <c r="P100" s="254">
        <f t="shared" si="0"/>
        <v>5012.84</v>
      </c>
      <c r="Q100" s="728">
        <f>+P101/P100</f>
        <v>0.64497171264193542</v>
      </c>
    </row>
    <row r="101" spans="1:17" ht="15" customHeight="1" x14ac:dyDescent="0.3">
      <c r="A101" s="744"/>
      <c r="B101" s="63" t="s">
        <v>335</v>
      </c>
      <c r="C101" s="141" t="s">
        <v>96</v>
      </c>
      <c r="D101" s="63"/>
      <c r="E101" s="63"/>
      <c r="F101" s="242">
        <v>3233.14</v>
      </c>
      <c r="G101" s="63"/>
      <c r="H101" s="63"/>
      <c r="I101" s="63"/>
      <c r="J101" s="63"/>
      <c r="K101" s="89"/>
      <c r="L101" s="89"/>
      <c r="M101" s="89"/>
      <c r="N101" s="89"/>
      <c r="O101" s="89"/>
      <c r="P101" s="255">
        <f t="shared" si="0"/>
        <v>3233.14</v>
      </c>
      <c r="Q101" s="729"/>
    </row>
    <row r="102" spans="1:17" ht="15" customHeight="1" x14ac:dyDescent="0.3">
      <c r="A102" s="743" t="s">
        <v>283</v>
      </c>
      <c r="B102" s="63"/>
      <c r="C102" s="157" t="s">
        <v>97</v>
      </c>
      <c r="D102" s="171"/>
      <c r="E102" s="171"/>
      <c r="F102" s="241">
        <v>261926695.5</v>
      </c>
      <c r="G102" s="171"/>
      <c r="H102" s="171"/>
      <c r="I102" s="171"/>
      <c r="J102" s="171"/>
      <c r="K102" s="172"/>
      <c r="L102" s="172"/>
      <c r="M102" s="172"/>
      <c r="N102" s="172"/>
      <c r="O102" s="172"/>
      <c r="P102" s="254">
        <f t="shared" si="0"/>
        <v>261926695.5</v>
      </c>
      <c r="Q102" s="749">
        <f>+P103/P102</f>
        <v>2.8718609554633963E-3</v>
      </c>
    </row>
    <row r="103" spans="1:17" ht="15" customHeight="1" x14ac:dyDescent="0.3">
      <c r="A103" s="744"/>
      <c r="B103" s="63" t="s">
        <v>358</v>
      </c>
      <c r="C103" s="141" t="s">
        <v>96</v>
      </c>
      <c r="D103" s="63"/>
      <c r="E103" s="63"/>
      <c r="F103" s="242">
        <v>752217.05</v>
      </c>
      <c r="G103" s="63"/>
      <c r="H103" s="63"/>
      <c r="I103" s="63"/>
      <c r="J103" s="63"/>
      <c r="K103" s="89"/>
      <c r="L103" s="89"/>
      <c r="M103" s="89"/>
      <c r="N103" s="89"/>
      <c r="O103" s="89"/>
      <c r="P103" s="255">
        <f t="shared" si="0"/>
        <v>752217.05</v>
      </c>
      <c r="Q103" s="750"/>
    </row>
    <row r="104" spans="1:17" ht="21" customHeight="1" x14ac:dyDescent="0.3">
      <c r="A104" s="743" t="s">
        <v>181</v>
      </c>
      <c r="B104" s="63"/>
      <c r="C104" s="157" t="s">
        <v>97</v>
      </c>
      <c r="D104" s="171"/>
      <c r="E104" s="171"/>
      <c r="F104" s="241">
        <v>310048.33</v>
      </c>
      <c r="G104" s="171"/>
      <c r="H104" s="171"/>
      <c r="I104" s="171"/>
      <c r="J104" s="171"/>
      <c r="K104" s="172"/>
      <c r="L104" s="172"/>
      <c r="M104" s="172"/>
      <c r="N104" s="172"/>
      <c r="O104" s="172"/>
      <c r="P104" s="254">
        <f t="shared" si="0"/>
        <v>310048.33</v>
      </c>
      <c r="Q104" s="728">
        <f>+P105/P104</f>
        <v>0.31752207792894738</v>
      </c>
    </row>
    <row r="105" spans="1:17" ht="21" customHeight="1" x14ac:dyDescent="0.3">
      <c r="A105" s="744"/>
      <c r="B105" s="63" t="s">
        <v>340</v>
      </c>
      <c r="C105" s="141" t="s">
        <v>96</v>
      </c>
      <c r="D105" s="63"/>
      <c r="E105" s="63"/>
      <c r="F105" s="242">
        <v>98447.19</v>
      </c>
      <c r="G105" s="63"/>
      <c r="H105" s="63"/>
      <c r="I105" s="63"/>
      <c r="J105" s="63"/>
      <c r="K105" s="89"/>
      <c r="L105" s="89"/>
      <c r="M105" s="89"/>
      <c r="N105" s="89"/>
      <c r="O105" s="89"/>
      <c r="P105" s="255">
        <f t="shared" si="0"/>
        <v>98447.19</v>
      </c>
      <c r="Q105" s="729"/>
    </row>
    <row r="106" spans="1:17" ht="15" customHeight="1" x14ac:dyDescent="0.3">
      <c r="A106" s="743" t="s">
        <v>182</v>
      </c>
      <c r="B106" s="63"/>
      <c r="C106" s="157" t="s">
        <v>97</v>
      </c>
      <c r="D106" s="171"/>
      <c r="E106" s="171"/>
      <c r="F106" s="241">
        <v>8443.42</v>
      </c>
      <c r="G106" s="171"/>
      <c r="H106" s="171"/>
      <c r="I106" s="171"/>
      <c r="J106" s="171"/>
      <c r="K106" s="172"/>
      <c r="L106" s="172"/>
      <c r="M106" s="172"/>
      <c r="N106" s="172"/>
      <c r="O106" s="172"/>
      <c r="P106" s="254">
        <f t="shared" si="0"/>
        <v>8443.42</v>
      </c>
      <c r="Q106" s="728">
        <f>+P107/P106</f>
        <v>0.14639447048707752</v>
      </c>
    </row>
    <row r="107" spans="1:17" ht="15" customHeight="1" x14ac:dyDescent="0.3">
      <c r="A107" s="744"/>
      <c r="B107" s="63" t="s">
        <v>340</v>
      </c>
      <c r="C107" s="141" t="s">
        <v>96</v>
      </c>
      <c r="D107" s="63"/>
      <c r="E107" s="63"/>
      <c r="F107" s="242">
        <v>1236.07</v>
      </c>
      <c r="G107" s="63"/>
      <c r="H107" s="63"/>
      <c r="I107" s="63"/>
      <c r="J107" s="63"/>
      <c r="K107" s="89"/>
      <c r="L107" s="89"/>
      <c r="M107" s="89"/>
      <c r="N107" s="89"/>
      <c r="O107" s="89"/>
      <c r="P107" s="255">
        <f t="shared" si="0"/>
        <v>1236.07</v>
      </c>
      <c r="Q107" s="729"/>
    </row>
    <row r="108" spans="1:17" ht="23.25" customHeight="1" x14ac:dyDescent="0.3">
      <c r="A108" s="743" t="s">
        <v>183</v>
      </c>
      <c r="B108" s="63"/>
      <c r="C108" s="157" t="s">
        <v>97</v>
      </c>
      <c r="D108" s="171"/>
      <c r="E108" s="171"/>
      <c r="F108" s="241">
        <v>459562.66</v>
      </c>
      <c r="G108" s="171"/>
      <c r="H108" s="171"/>
      <c r="I108" s="171"/>
      <c r="J108" s="171"/>
      <c r="K108" s="172"/>
      <c r="L108" s="172"/>
      <c r="M108" s="172"/>
      <c r="N108" s="172"/>
      <c r="O108" s="172"/>
      <c r="P108" s="254">
        <f t="shared" si="0"/>
        <v>459562.66</v>
      </c>
      <c r="Q108" s="728">
        <f>+P109/P108</f>
        <v>9.0547695933346717E-2</v>
      </c>
    </row>
    <row r="109" spans="1:17" ht="23.25" customHeight="1" x14ac:dyDescent="0.3">
      <c r="A109" s="744"/>
      <c r="B109" s="63" t="s">
        <v>340</v>
      </c>
      <c r="C109" s="141" t="s">
        <v>96</v>
      </c>
      <c r="D109" s="63"/>
      <c r="E109" s="63"/>
      <c r="F109" s="242">
        <v>41612.339999999997</v>
      </c>
      <c r="G109" s="63"/>
      <c r="H109" s="63"/>
      <c r="I109" s="63"/>
      <c r="J109" s="63"/>
      <c r="K109" s="89"/>
      <c r="L109" s="89"/>
      <c r="M109" s="89"/>
      <c r="N109" s="89"/>
      <c r="O109" s="89"/>
      <c r="P109" s="255">
        <f t="shared" si="0"/>
        <v>41612.339999999997</v>
      </c>
      <c r="Q109" s="729"/>
    </row>
    <row r="110" spans="1:17" ht="15" customHeight="1" x14ac:dyDescent="0.3">
      <c r="A110" s="743" t="s">
        <v>286</v>
      </c>
      <c r="B110" s="63"/>
      <c r="C110" s="157" t="s">
        <v>97</v>
      </c>
      <c r="D110" s="171"/>
      <c r="E110" s="171"/>
      <c r="F110" s="241">
        <v>29211</v>
      </c>
      <c r="G110" s="171"/>
      <c r="H110" s="171"/>
      <c r="I110" s="171"/>
      <c r="J110" s="171"/>
      <c r="K110" s="172"/>
      <c r="L110" s="172"/>
      <c r="M110" s="172"/>
      <c r="N110" s="172"/>
      <c r="O110" s="172"/>
      <c r="P110" s="254">
        <f t="shared" si="0"/>
        <v>29211</v>
      </c>
      <c r="Q110" s="747">
        <f>+P111/P110</f>
        <v>0.10621889014412379</v>
      </c>
    </row>
    <row r="111" spans="1:17" ht="15" customHeight="1" x14ac:dyDescent="0.3">
      <c r="A111" s="744"/>
      <c r="B111" s="63" t="s">
        <v>340</v>
      </c>
      <c r="C111" s="141" t="s">
        <v>96</v>
      </c>
      <c r="D111" s="63"/>
      <c r="E111" s="63"/>
      <c r="F111" s="242">
        <v>3102.76</v>
      </c>
      <c r="G111" s="63"/>
      <c r="H111" s="63"/>
      <c r="I111" s="63"/>
      <c r="J111" s="63"/>
      <c r="K111" s="89"/>
      <c r="L111" s="89"/>
      <c r="M111" s="89"/>
      <c r="N111" s="89"/>
      <c r="O111" s="89"/>
      <c r="P111" s="255">
        <f t="shared" si="0"/>
        <v>3102.76</v>
      </c>
      <c r="Q111" s="748"/>
    </row>
    <row r="112" spans="1:17" ht="15" customHeight="1" x14ac:dyDescent="0.3">
      <c r="A112" s="743" t="s">
        <v>155</v>
      </c>
      <c r="B112" s="63"/>
      <c r="C112" s="157" t="s">
        <v>97</v>
      </c>
      <c r="D112" s="171"/>
      <c r="E112" s="171"/>
      <c r="F112" s="241">
        <v>0</v>
      </c>
      <c r="G112" s="171"/>
      <c r="H112" s="171"/>
      <c r="I112" s="171"/>
      <c r="J112" s="171"/>
      <c r="K112" s="172"/>
      <c r="L112" s="172"/>
      <c r="M112" s="172"/>
      <c r="N112" s="172"/>
      <c r="O112" s="172"/>
      <c r="P112" s="254">
        <f t="shared" si="0"/>
        <v>0</v>
      </c>
      <c r="Q112" s="728" t="s">
        <v>173</v>
      </c>
    </row>
    <row r="113" spans="1:17" ht="15" customHeight="1" x14ac:dyDescent="0.3">
      <c r="A113" s="744"/>
      <c r="B113" s="63" t="s">
        <v>340</v>
      </c>
      <c r="C113" s="141" t="s">
        <v>96</v>
      </c>
      <c r="D113" s="63"/>
      <c r="E113" s="63"/>
      <c r="F113" s="242">
        <v>103870</v>
      </c>
      <c r="G113" s="63"/>
      <c r="H113" s="63"/>
      <c r="I113" s="63"/>
      <c r="J113" s="63"/>
      <c r="K113" s="89"/>
      <c r="L113" s="89"/>
      <c r="M113" s="89"/>
      <c r="N113" s="89"/>
      <c r="O113" s="89"/>
      <c r="P113" s="255">
        <f t="shared" si="0"/>
        <v>103870</v>
      </c>
      <c r="Q113" s="729"/>
    </row>
    <row r="114" spans="1:17" ht="27" customHeight="1" x14ac:dyDescent="0.3">
      <c r="A114" s="743" t="s">
        <v>287</v>
      </c>
      <c r="B114" s="63"/>
      <c r="C114" s="157" t="s">
        <v>97</v>
      </c>
      <c r="D114" s="171"/>
      <c r="E114" s="171"/>
      <c r="F114" s="241">
        <v>5257.74</v>
      </c>
      <c r="G114" s="171"/>
      <c r="H114" s="171"/>
      <c r="I114" s="171"/>
      <c r="J114" s="171"/>
      <c r="K114" s="172"/>
      <c r="L114" s="172"/>
      <c r="M114" s="172"/>
      <c r="N114" s="172"/>
      <c r="O114" s="172"/>
      <c r="P114" s="254">
        <f t="shared" si="0"/>
        <v>5257.74</v>
      </c>
      <c r="Q114" s="728">
        <f>+P115/P114</f>
        <v>0</v>
      </c>
    </row>
    <row r="115" spans="1:17" ht="27" customHeight="1" x14ac:dyDescent="0.3">
      <c r="A115" s="744"/>
      <c r="B115" s="63" t="s">
        <v>340</v>
      </c>
      <c r="C115" s="141" t="s">
        <v>96</v>
      </c>
      <c r="D115" s="63"/>
      <c r="E115" s="63"/>
      <c r="F115" s="242">
        <v>0</v>
      </c>
      <c r="G115" s="63"/>
      <c r="H115" s="63"/>
      <c r="I115" s="63"/>
      <c r="J115" s="63"/>
      <c r="K115" s="89"/>
      <c r="L115" s="89"/>
      <c r="M115" s="89"/>
      <c r="N115" s="89"/>
      <c r="O115" s="89"/>
      <c r="P115" s="255">
        <f t="shared" si="0"/>
        <v>0</v>
      </c>
      <c r="Q115" s="729"/>
    </row>
    <row r="116" spans="1:17" ht="15" customHeight="1" x14ac:dyDescent="0.3">
      <c r="A116" s="743" t="s">
        <v>288</v>
      </c>
      <c r="B116" s="63"/>
      <c r="C116" s="157" t="s">
        <v>97</v>
      </c>
      <c r="D116" s="171"/>
      <c r="E116" s="171"/>
      <c r="F116" s="241">
        <v>15790.69</v>
      </c>
      <c r="G116" s="171"/>
      <c r="H116" s="171"/>
      <c r="I116" s="171"/>
      <c r="J116" s="171"/>
      <c r="K116" s="172"/>
      <c r="L116" s="172"/>
      <c r="M116" s="172"/>
      <c r="N116" s="172"/>
      <c r="O116" s="172"/>
      <c r="P116" s="254">
        <f t="shared" si="0"/>
        <v>15790.69</v>
      </c>
      <c r="Q116" s="728">
        <f>+P117/P116</f>
        <v>0</v>
      </c>
    </row>
    <row r="117" spans="1:17" ht="15" customHeight="1" x14ac:dyDescent="0.3">
      <c r="A117" s="744"/>
      <c r="B117" s="63" t="s">
        <v>340</v>
      </c>
      <c r="C117" s="141" t="s">
        <v>96</v>
      </c>
      <c r="D117" s="63"/>
      <c r="E117" s="63"/>
      <c r="F117" s="242">
        <v>0</v>
      </c>
      <c r="G117" s="63"/>
      <c r="H117" s="63"/>
      <c r="I117" s="63"/>
      <c r="J117" s="63"/>
      <c r="K117" s="89"/>
      <c r="L117" s="89"/>
      <c r="M117" s="89"/>
      <c r="N117" s="89"/>
      <c r="O117" s="89"/>
      <c r="P117" s="255">
        <f t="shared" si="0"/>
        <v>0</v>
      </c>
      <c r="Q117" s="729"/>
    </row>
    <row r="118" spans="1:17" ht="28.5" customHeight="1" x14ac:dyDescent="0.3">
      <c r="A118" s="743" t="s">
        <v>289</v>
      </c>
      <c r="B118" s="63"/>
      <c r="C118" s="157" t="s">
        <v>97</v>
      </c>
      <c r="D118" s="171"/>
      <c r="E118" s="171"/>
      <c r="F118" s="241">
        <v>12716010.810000001</v>
      </c>
      <c r="G118" s="171"/>
      <c r="H118" s="171"/>
      <c r="I118" s="171"/>
      <c r="J118" s="171"/>
      <c r="K118" s="172"/>
      <c r="L118" s="172"/>
      <c r="M118" s="172"/>
      <c r="N118" s="172"/>
      <c r="O118" s="172"/>
      <c r="P118" s="254">
        <f t="shared" si="0"/>
        <v>12716010.810000001</v>
      </c>
      <c r="Q118" s="728">
        <f>+P119/P118</f>
        <v>1.6232921085413892E-2</v>
      </c>
    </row>
    <row r="119" spans="1:17" ht="28.5" customHeight="1" x14ac:dyDescent="0.3">
      <c r="A119" s="744"/>
      <c r="B119" s="63" t="s">
        <v>356</v>
      </c>
      <c r="C119" s="141" t="s">
        <v>96</v>
      </c>
      <c r="D119" s="63"/>
      <c r="E119" s="63"/>
      <c r="F119" s="242">
        <v>206418</v>
      </c>
      <c r="G119" s="63"/>
      <c r="H119" s="63"/>
      <c r="I119" s="63"/>
      <c r="J119" s="63"/>
      <c r="K119" s="89"/>
      <c r="L119" s="89"/>
      <c r="M119" s="89"/>
      <c r="N119" s="89"/>
      <c r="O119" s="89"/>
      <c r="P119" s="255">
        <f t="shared" si="0"/>
        <v>206418</v>
      </c>
      <c r="Q119" s="729"/>
    </row>
    <row r="120" spans="1:17" ht="15" customHeight="1" x14ac:dyDescent="0.3">
      <c r="A120" s="743" t="s">
        <v>290</v>
      </c>
      <c r="B120" s="63"/>
      <c r="C120" s="157" t="s">
        <v>97</v>
      </c>
      <c r="D120" s="171"/>
      <c r="E120" s="171"/>
      <c r="F120" s="241">
        <v>60916.17</v>
      </c>
      <c r="G120" s="171"/>
      <c r="H120" s="171"/>
      <c r="I120" s="171"/>
      <c r="J120" s="171"/>
      <c r="K120" s="172"/>
      <c r="L120" s="172"/>
      <c r="M120" s="172"/>
      <c r="N120" s="172"/>
      <c r="O120" s="172"/>
      <c r="P120" s="254">
        <f t="shared" si="0"/>
        <v>60916.17</v>
      </c>
      <c r="Q120" s="728">
        <f>+P121/P120</f>
        <v>0</v>
      </c>
    </row>
    <row r="121" spans="1:17" ht="15" customHeight="1" x14ac:dyDescent="0.3">
      <c r="A121" s="744"/>
      <c r="B121" s="63" t="s">
        <v>357</v>
      </c>
      <c r="C121" s="141" t="s">
        <v>96</v>
      </c>
      <c r="D121" s="63"/>
      <c r="E121" s="63"/>
      <c r="F121" s="242">
        <v>0</v>
      </c>
      <c r="G121" s="63"/>
      <c r="H121" s="63"/>
      <c r="I121" s="63"/>
      <c r="J121" s="63"/>
      <c r="K121" s="89"/>
      <c r="L121" s="89"/>
      <c r="M121" s="89"/>
      <c r="N121" s="89"/>
      <c r="O121" s="89"/>
      <c r="P121" s="255">
        <f t="shared" si="0"/>
        <v>0</v>
      </c>
      <c r="Q121" s="729"/>
    </row>
    <row r="122" spans="1:17" ht="14.25" customHeight="1" x14ac:dyDescent="0.3">
      <c r="A122" s="169"/>
      <c r="B122" s="169"/>
      <c r="C122" s="173"/>
      <c r="D122" s="169"/>
      <c r="E122" s="169"/>
      <c r="F122" s="244"/>
      <c r="G122" s="169"/>
      <c r="H122" s="169"/>
      <c r="I122" s="169"/>
      <c r="J122" s="169"/>
      <c r="K122" s="174"/>
      <c r="L122" s="174"/>
      <c r="M122" s="174"/>
      <c r="N122" s="174"/>
      <c r="O122" s="174"/>
      <c r="P122" s="261"/>
      <c r="Q122" s="192"/>
    </row>
    <row r="123" spans="1:17" ht="26.25" customHeight="1" x14ac:dyDescent="0.3">
      <c r="A123" s="769" t="s">
        <v>157</v>
      </c>
      <c r="B123" s="771"/>
      <c r="C123" s="195" t="s">
        <v>97</v>
      </c>
      <c r="D123" s="196"/>
      <c r="E123" s="194"/>
      <c r="F123" s="259">
        <f>+F92+F94+F96+F98+F100+F102+F104+F106+F108+F110+F112+F114+F116+F118+F120</f>
        <v>275845173.25999999</v>
      </c>
      <c r="G123" s="194"/>
      <c r="H123" s="194"/>
      <c r="I123" s="194"/>
      <c r="J123" s="194"/>
      <c r="K123" s="197"/>
      <c r="L123" s="197"/>
      <c r="M123" s="197"/>
      <c r="N123" s="197"/>
      <c r="O123" s="197"/>
      <c r="P123" s="262">
        <f>+F123</f>
        <v>275845173.25999999</v>
      </c>
      <c r="Q123" s="772">
        <f>+P124/P123</f>
        <v>4.6258776795679944E-3</v>
      </c>
    </row>
    <row r="124" spans="1:17" ht="26.25" customHeight="1" x14ac:dyDescent="0.3">
      <c r="A124" s="770"/>
      <c r="B124" s="752"/>
      <c r="C124" s="193" t="s">
        <v>96</v>
      </c>
      <c r="D124" s="186"/>
      <c r="E124" s="184"/>
      <c r="F124" s="260">
        <f>+F93+F95+F97+F101+F103+F105+F107+F109+F111+F113+F119</f>
        <v>1276026.03</v>
      </c>
      <c r="G124" s="184"/>
      <c r="H124" s="184"/>
      <c r="I124" s="184"/>
      <c r="J124" s="184"/>
      <c r="K124" s="187"/>
      <c r="L124" s="187"/>
      <c r="M124" s="187"/>
      <c r="N124" s="187"/>
      <c r="O124" s="187"/>
      <c r="P124" s="258">
        <f>+F124</f>
        <v>1276026.03</v>
      </c>
      <c r="Q124" s="773"/>
    </row>
    <row r="125" spans="1:17" x14ac:dyDescent="0.3">
      <c r="A125" s="735" t="s">
        <v>94</v>
      </c>
      <c r="B125" s="736"/>
      <c r="C125" s="736"/>
      <c r="D125" s="739"/>
      <c r="E125" s="739"/>
      <c r="F125" s="739"/>
      <c r="G125" s="739"/>
      <c r="H125" s="739"/>
      <c r="I125" s="739"/>
      <c r="J125" s="739"/>
      <c r="K125" s="739"/>
      <c r="L125" s="739"/>
      <c r="M125" s="739"/>
      <c r="N125" s="739"/>
      <c r="O125" s="739"/>
      <c r="P125" s="739"/>
      <c r="Q125" s="740"/>
    </row>
    <row r="126" spans="1:17" ht="68.25" customHeight="1" x14ac:dyDescent="0.3">
      <c r="A126" s="737"/>
      <c r="B126" s="738"/>
      <c r="C126" s="738"/>
      <c r="D126" s="741"/>
      <c r="E126" s="741"/>
      <c r="F126" s="741"/>
      <c r="G126" s="741"/>
      <c r="H126" s="741"/>
      <c r="I126" s="741"/>
      <c r="J126" s="741"/>
      <c r="K126" s="741"/>
      <c r="L126" s="741"/>
      <c r="M126" s="741"/>
      <c r="N126" s="741"/>
      <c r="O126" s="741"/>
      <c r="P126" s="741"/>
      <c r="Q126" s="742"/>
    </row>
    <row r="127" spans="1:17" x14ac:dyDescent="0.3">
      <c r="A127" s="82"/>
      <c r="Q127" s="85"/>
    </row>
    <row r="128" spans="1:17" x14ac:dyDescent="0.3">
      <c r="A128" s="732" t="s">
        <v>95</v>
      </c>
      <c r="B128" s="733"/>
      <c r="C128" s="733"/>
      <c r="D128" s="733"/>
      <c r="Q128" s="85"/>
    </row>
    <row r="129" spans="1:17" x14ac:dyDescent="0.3">
      <c r="A129" s="82"/>
      <c r="Q129" s="85"/>
    </row>
    <row r="130" spans="1:17" ht="15" thickBot="1" x14ac:dyDescent="0.35">
      <c r="A130" s="107"/>
      <c r="B130" s="108"/>
      <c r="C130" s="108"/>
      <c r="D130" s="108"/>
      <c r="E130" s="108"/>
      <c r="F130" s="108"/>
      <c r="G130" s="108"/>
      <c r="H130" s="108"/>
      <c r="I130" s="108"/>
      <c r="J130" s="108"/>
      <c r="K130" s="108"/>
      <c r="L130" s="108"/>
      <c r="M130" s="108"/>
      <c r="N130" s="108"/>
      <c r="O130" s="108"/>
      <c r="P130" s="108"/>
      <c r="Q130" s="109"/>
    </row>
  </sheetData>
  <mergeCells count="205">
    <mergeCell ref="A125:C126"/>
    <mergeCell ref="D125:Q126"/>
    <mergeCell ref="A128:D128"/>
    <mergeCell ref="A96:A97"/>
    <mergeCell ref="B96:B97"/>
    <mergeCell ref="Q96:Q97"/>
    <mergeCell ref="A98:A99"/>
    <mergeCell ref="B98:B99"/>
    <mergeCell ref="Q98:Q99"/>
    <mergeCell ref="A100:A101"/>
    <mergeCell ref="Q100:Q101"/>
    <mergeCell ref="A102:A103"/>
    <mergeCell ref="A104:A105"/>
    <mergeCell ref="A106:A107"/>
    <mergeCell ref="A108:A109"/>
    <mergeCell ref="A110:A111"/>
    <mergeCell ref="A112:A113"/>
    <mergeCell ref="A114:A115"/>
    <mergeCell ref="A116:A117"/>
    <mergeCell ref="A118:A119"/>
    <mergeCell ref="Q120:Q121"/>
    <mergeCell ref="A123:A124"/>
    <mergeCell ref="B123:B124"/>
    <mergeCell ref="Q123:Q124"/>
    <mergeCell ref="A120:A121"/>
    <mergeCell ref="A92:A93"/>
    <mergeCell ref="B92:B93"/>
    <mergeCell ref="Q92:Q93"/>
    <mergeCell ref="A94:A95"/>
    <mergeCell ref="B94:B95"/>
    <mergeCell ref="Q94:Q95"/>
    <mergeCell ref="Q106:Q107"/>
    <mergeCell ref="Q108:Q109"/>
    <mergeCell ref="Q110:Q111"/>
    <mergeCell ref="Q112:Q113"/>
    <mergeCell ref="Q114:Q115"/>
    <mergeCell ref="Q116:Q117"/>
    <mergeCell ref="Q118:Q119"/>
    <mergeCell ref="A86:D86"/>
    <mergeCell ref="A89:Q89"/>
    <mergeCell ref="A90:A91"/>
    <mergeCell ref="B90:B91"/>
    <mergeCell ref="C90:O90"/>
    <mergeCell ref="P90:P91"/>
    <mergeCell ref="Q90:Q91"/>
    <mergeCell ref="Q102:Q103"/>
    <mergeCell ref="Q104:Q105"/>
    <mergeCell ref="A79:O79"/>
    <mergeCell ref="P79:Q79"/>
    <mergeCell ref="A81:O81"/>
    <mergeCell ref="P81:Q81"/>
    <mergeCell ref="A83:C84"/>
    <mergeCell ref="D83:Q84"/>
    <mergeCell ref="C76:D76"/>
    <mergeCell ref="F76:G76"/>
    <mergeCell ref="H76:I76"/>
    <mergeCell ref="J76:K76"/>
    <mergeCell ref="L76:M76"/>
    <mergeCell ref="P77:Q77"/>
    <mergeCell ref="A72:B72"/>
    <mergeCell ref="C72:Q72"/>
    <mergeCell ref="A74:Q74"/>
    <mergeCell ref="C75:D75"/>
    <mergeCell ref="F75:G75"/>
    <mergeCell ref="H75:I75"/>
    <mergeCell ref="J75:K75"/>
    <mergeCell ref="L75:M75"/>
    <mergeCell ref="A68:Q68"/>
    <mergeCell ref="A69:Q69"/>
    <mergeCell ref="A70:B70"/>
    <mergeCell ref="C70:Q70"/>
    <mergeCell ref="A71:B71"/>
    <mergeCell ref="C71:Q71"/>
    <mergeCell ref="C66:D66"/>
    <mergeCell ref="F66:G66"/>
    <mergeCell ref="H66:I66"/>
    <mergeCell ref="J66:K66"/>
    <mergeCell ref="L66:M66"/>
    <mergeCell ref="P67:Q67"/>
    <mergeCell ref="A61:B61"/>
    <mergeCell ref="C61:Q61"/>
    <mergeCell ref="A62:B62"/>
    <mergeCell ref="C62:Q62"/>
    <mergeCell ref="A64:Q64"/>
    <mergeCell ref="C65:D65"/>
    <mergeCell ref="F65:G65"/>
    <mergeCell ref="H65:I65"/>
    <mergeCell ref="J65:K65"/>
    <mergeCell ref="L65:M65"/>
    <mergeCell ref="A55:O55"/>
    <mergeCell ref="P55:Q55"/>
    <mergeCell ref="A57:Q57"/>
    <mergeCell ref="A58:Q58"/>
    <mergeCell ref="A59:Q59"/>
    <mergeCell ref="A60:B60"/>
    <mergeCell ref="C60:Q60"/>
    <mergeCell ref="C52:D52"/>
    <mergeCell ref="F52:G52"/>
    <mergeCell ref="H52:I52"/>
    <mergeCell ref="J52:K52"/>
    <mergeCell ref="L52:M52"/>
    <mergeCell ref="P53:Q53"/>
    <mergeCell ref="I54:O54"/>
    <mergeCell ref="A50:Q50"/>
    <mergeCell ref="C51:D51"/>
    <mergeCell ref="F51:G51"/>
    <mergeCell ref="H51:I51"/>
    <mergeCell ref="J51:K51"/>
    <mergeCell ref="L51:M51"/>
    <mergeCell ref="A46:B46"/>
    <mergeCell ref="C46:Q46"/>
    <mergeCell ref="A48:Q48"/>
    <mergeCell ref="C49:D49"/>
    <mergeCell ref="F49:G49"/>
    <mergeCell ref="H49:I49"/>
    <mergeCell ref="J49:K49"/>
    <mergeCell ref="L49:M49"/>
    <mergeCell ref="A42:Q42"/>
    <mergeCell ref="A43:Q43"/>
    <mergeCell ref="A44:B44"/>
    <mergeCell ref="C44:Q44"/>
    <mergeCell ref="A45:B45"/>
    <mergeCell ref="C45:Q45"/>
    <mergeCell ref="C38:D38"/>
    <mergeCell ref="F38:G38"/>
    <mergeCell ref="H38:I38"/>
    <mergeCell ref="J38:K38"/>
    <mergeCell ref="L38:M38"/>
    <mergeCell ref="P39:Q39"/>
    <mergeCell ref="A34:B34"/>
    <mergeCell ref="C34:Q34"/>
    <mergeCell ref="A36:Q36"/>
    <mergeCell ref="C37:D37"/>
    <mergeCell ref="F37:G37"/>
    <mergeCell ref="H37:I37"/>
    <mergeCell ref="J37:K37"/>
    <mergeCell ref="L37:M37"/>
    <mergeCell ref="A29:Q29"/>
    <mergeCell ref="A30:Q30"/>
    <mergeCell ref="A31:Q31"/>
    <mergeCell ref="A32:B32"/>
    <mergeCell ref="C32:Q32"/>
    <mergeCell ref="A33:B33"/>
    <mergeCell ref="C33:Q33"/>
    <mergeCell ref="O25:Q25"/>
    <mergeCell ref="A26:B26"/>
    <mergeCell ref="C26:E26"/>
    <mergeCell ref="F26:H26"/>
    <mergeCell ref="L26:N26"/>
    <mergeCell ref="O26:Q26"/>
    <mergeCell ref="A21:C21"/>
    <mergeCell ref="D21:Q21"/>
    <mergeCell ref="A22:C22"/>
    <mergeCell ref="D22:Q22"/>
    <mergeCell ref="A24:Q24"/>
    <mergeCell ref="A25:B25"/>
    <mergeCell ref="C25:E25"/>
    <mergeCell ref="F25:H25"/>
    <mergeCell ref="I25:K26"/>
    <mergeCell ref="L25:N25"/>
    <mergeCell ref="A20:B20"/>
    <mergeCell ref="C20:E20"/>
    <mergeCell ref="F20:H20"/>
    <mergeCell ref="I20:K20"/>
    <mergeCell ref="L20:N20"/>
    <mergeCell ref="O20:Q20"/>
    <mergeCell ref="A16:C16"/>
    <mergeCell ref="D16:Q16"/>
    <mergeCell ref="A18:Q18"/>
    <mergeCell ref="A19:B19"/>
    <mergeCell ref="C19:E19"/>
    <mergeCell ref="F19:H19"/>
    <mergeCell ref="I19:K19"/>
    <mergeCell ref="L19:N19"/>
    <mergeCell ref="O19:Q19"/>
    <mergeCell ref="A14:D15"/>
    <mergeCell ref="E14:E15"/>
    <mergeCell ref="F14:G15"/>
    <mergeCell ref="H14:I15"/>
    <mergeCell ref="J14:M15"/>
    <mergeCell ref="N14:Q15"/>
    <mergeCell ref="A9:B9"/>
    <mergeCell ref="C9:Q9"/>
    <mergeCell ref="A11:Q11"/>
    <mergeCell ref="A12:B12"/>
    <mergeCell ref="C12:Q12"/>
    <mergeCell ref="A13:D13"/>
    <mergeCell ref="F13:G13"/>
    <mergeCell ref="H13:I13"/>
    <mergeCell ref="J13:M13"/>
    <mergeCell ref="N13:Q13"/>
    <mergeCell ref="A6:C6"/>
    <mergeCell ref="D6:F6"/>
    <mergeCell ref="G6:J6"/>
    <mergeCell ref="K6:N6"/>
    <mergeCell ref="O6:Q6"/>
    <mergeCell ref="A8:Q8"/>
    <mergeCell ref="A1:Q1"/>
    <mergeCell ref="A2:Q2"/>
    <mergeCell ref="A4:Q4"/>
    <mergeCell ref="A5:C5"/>
    <mergeCell ref="D5:F5"/>
    <mergeCell ref="G5:J5"/>
    <mergeCell ref="K5:N5"/>
    <mergeCell ref="O5:Q5"/>
  </mergeCells>
  <printOptions horizontalCentered="1"/>
  <pageMargins left="0.15748031496063" right="0.196850393700787" top="0.31496062992126" bottom="0.15748031496063" header="0.31496062992126" footer="0.15748031496063"/>
  <pageSetup scale="42" orientation="portrait" r:id="rId1"/>
  <headerFooter>
    <oddFooter>&amp;LElaboró
Nombre, Cargo y Firma&amp;CRevisó
Nombre, Cargo y Firma&amp;RAutorizó
Nombre, Cargo y Firma</oddFooter>
  </headerFooter>
  <rowBreaks count="1" manualBreakCount="1">
    <brk id="87" max="16" man="1"/>
  </rowBreaks>
  <drawing r:id="rId2"/>
  <legacyDrawingHF r:id="rId3"/>
  <extLst>
    <ext xmlns:x14="http://schemas.microsoft.com/office/spreadsheetml/2009/9/main" uri="{CCE6A557-97BC-4b89-ADB6-D9C93CAAB3DF}">
      <x14:dataValidations xmlns:xm="http://schemas.microsoft.com/office/excel/2006/main" disablePrompts="1" count="3">
        <x14:dataValidation type="list" allowBlank="1" showInputMessage="1" showErrorMessage="1" xr:uid="{00000000-0002-0000-0A00-000000000000}">
          <x14:formula1>
            <xm:f>Datos!$C$4:$C$5</xm:f>
          </x14:formula1>
          <xm:sqref>C34:Q34 C46:Q46 C62:Q62 C72:Q72</xm:sqref>
        </x14:dataValidation>
        <x14:dataValidation type="list" allowBlank="1" showInputMessage="1" showErrorMessage="1" xr:uid="{00000000-0002-0000-0A00-000001000000}">
          <x14:formula1>
            <xm:f>Datos!$B$14:$B$18</xm:f>
          </x14:formula1>
          <xm:sqref>H14:I15</xm:sqref>
        </x14:dataValidation>
        <x14:dataValidation type="list" allowBlank="1" showInputMessage="1" showErrorMessage="1" xr:uid="{00000000-0002-0000-0A00-000002000000}">
          <x14:formula1>
            <xm:f>Datos!$B$21:$B$23</xm:f>
          </x14:formula1>
          <xm:sqref>F26:H26</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10</vt:i4>
      </vt:variant>
    </vt:vector>
  </HeadingPairs>
  <TitlesOfParts>
    <vt:vector size="17" baseType="lpstr">
      <vt:lpstr>Datos</vt:lpstr>
      <vt:lpstr>MIR</vt:lpstr>
      <vt:lpstr>FIN</vt:lpstr>
      <vt:lpstr>PROPOSITO</vt:lpstr>
      <vt:lpstr>COMPONENTE 1</vt:lpstr>
      <vt:lpstr>COMPONENTE 2</vt:lpstr>
      <vt:lpstr>COMPONENTE 3</vt:lpstr>
      <vt:lpstr>'COMPONENTE 1'!Área_de_impresión</vt:lpstr>
      <vt:lpstr>'COMPONENTE 2'!Área_de_impresión</vt:lpstr>
      <vt:lpstr>'COMPONENTE 3'!Área_de_impresión</vt:lpstr>
      <vt:lpstr>FIN!Área_de_impresión</vt:lpstr>
      <vt:lpstr>MIR!Área_de_impresión</vt:lpstr>
      <vt:lpstr>PROPOSITO!Área_de_impresión</vt:lpstr>
      <vt:lpstr>'COMPONENTE 1'!Títulos_a_imprimir</vt:lpstr>
      <vt:lpstr>'COMPONENTE 2'!Títulos_a_imprimir</vt:lpstr>
      <vt:lpstr>'COMPONENTE 3'!Títulos_a_imprimir</vt:lpstr>
      <vt:lpstr>MIR!Títulos_a_imprimir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Emilia Velázquez Galindo</dc:creator>
  <cp:lastModifiedBy>Luis Miguel Sánchez Rocha</cp:lastModifiedBy>
  <cp:lastPrinted>2025-08-26T16:50:36Z</cp:lastPrinted>
  <dcterms:created xsi:type="dcterms:W3CDTF">2014-02-11T15:47:06Z</dcterms:created>
  <dcterms:modified xsi:type="dcterms:W3CDTF">2025-08-26T16:50:47Z</dcterms:modified>
</cp:coreProperties>
</file>